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5" i="371" l="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G18" i="431"/>
  <c r="H15" i="431"/>
  <c r="I16" i="431"/>
  <c r="J17" i="431"/>
  <c r="K18" i="431"/>
  <c r="M12" i="431"/>
  <c r="N13" i="431"/>
  <c r="O14" i="431"/>
  <c r="P15" i="431"/>
  <c r="Q16" i="431"/>
  <c r="K15" i="431"/>
  <c r="N10" i="431"/>
  <c r="O15" i="431"/>
  <c r="Q9" i="431"/>
  <c r="C10" i="431"/>
  <c r="C14" i="431"/>
  <c r="C18" i="431"/>
  <c r="D11" i="431"/>
  <c r="D15" i="431"/>
  <c r="D19" i="431"/>
  <c r="E12" i="431"/>
  <c r="E16" i="431"/>
  <c r="F9" i="431"/>
  <c r="F13" i="431"/>
  <c r="F17" i="431"/>
  <c r="G14" i="431"/>
  <c r="H11" i="431"/>
  <c r="H19" i="431"/>
  <c r="J9" i="431"/>
  <c r="K10" i="431"/>
  <c r="L15" i="431"/>
  <c r="M16" i="431"/>
  <c r="O10" i="431"/>
  <c r="P11" i="431"/>
  <c r="Q12" i="431"/>
  <c r="K19" i="431"/>
  <c r="M17" i="431"/>
  <c r="O11" i="431"/>
  <c r="P16" i="431"/>
  <c r="Q17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L12" i="431"/>
  <c r="M9" i="431"/>
  <c r="N14" i="431"/>
  <c r="P12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G10" i="431"/>
  <c r="I12" i="431"/>
  <c r="J13" i="431"/>
  <c r="K14" i="431"/>
  <c r="L11" i="431"/>
  <c r="L19" i="431"/>
  <c r="N9" i="431"/>
  <c r="N17" i="431"/>
  <c r="O18" i="431"/>
  <c r="P19" i="431"/>
  <c r="K11" i="431"/>
  <c r="L16" i="431"/>
  <c r="M13" i="431"/>
  <c r="N18" i="431"/>
  <c r="O19" i="431"/>
  <c r="Q13" i="431"/>
  <c r="F8" i="431"/>
  <c r="M8" i="431"/>
  <c r="K8" i="431"/>
  <c r="D8" i="431"/>
  <c r="J8" i="431"/>
  <c r="P8" i="431"/>
  <c r="E8" i="431"/>
  <c r="N8" i="431"/>
  <c r="Q8" i="431"/>
  <c r="C8" i="431"/>
  <c r="L8" i="431"/>
  <c r="O8" i="431"/>
  <c r="G8" i="431"/>
  <c r="I8" i="431"/>
  <c r="H8" i="431"/>
  <c r="S13" i="431" l="1"/>
  <c r="R13" i="431"/>
  <c r="S18" i="431"/>
  <c r="R18" i="431"/>
  <c r="R14" i="431"/>
  <c r="S14" i="431"/>
  <c r="S10" i="431"/>
  <c r="R10" i="431"/>
  <c r="S17" i="431"/>
  <c r="R17" i="431"/>
  <c r="R12" i="431"/>
  <c r="S12" i="431"/>
  <c r="S9" i="431"/>
  <c r="R9" i="431"/>
  <c r="R16" i="431"/>
  <c r="S16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<sst xmlns="http://schemas.openxmlformats.org/spreadsheetml/2006/main" count="32458" uniqueCount="4229">
  <si>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</si>
  <si>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</si>
  <si>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</si>
  <si>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</si>
  <si>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</si>
  <si>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</si>
  <si>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</si>
  <si>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</si>
  <si>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</si>
  <si>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</si>
  <si>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</si>
  <si>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</si>
  <si>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</si>
  <si>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</si>
  <si>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</si>
  <si>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</si>
  <si>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</si>
  <si>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</si>
  <si>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</si>
  <si>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</si>
  <si>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</si>
  <si>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</si>
  <si>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</si>
  <si>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</si>
  <si>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</si>
  <si>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</si>
  <si>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</si>
  <si>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</si>
  <si>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</si>
  <si>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</si>
  <si>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</si>
  <si>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</si>
  <si>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</si>
  <si>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</si>
  <si>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</si>
  <si>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</si>
  <si>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</si>
  <si>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</si>
  <si>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</si>
  <si>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</si>
  <si>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</si>
  <si>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</si>
  <si>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</si>
  <si>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</si>
  <si>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</si>
  <si>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</si>
  <si>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</si>
  <si>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</si>
  <si>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</si>
  <si>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</si>
  <si>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</si>
  <si>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</si>
  <si>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</si>
  <si>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</si>
  <si>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</si>
  <si>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</si>
  <si>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</si>
  <si>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</si>
  <si>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</si>
  <si>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</si>
  <si>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</si>
  <si>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</si>
  <si>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</si>
  <si>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</si>
  <si>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</si>
  <si>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</si>
  <si>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</si>
  <si>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</si>
  <si>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</si>
  <si>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</si>
  <si>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</si>
  <si>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</si>
  <si>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</si>
  <si>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</si>
  <si>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</si>
  <si>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</si>
  <si>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</si>
  <si>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</si>
  <si>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</si>
  <si>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</si>
  <si>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</si>
  <si>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</si>
  <si>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</si>
  <si>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</si>
  <si>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</si>
  <si>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</si>
  <si>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</si>
  <si>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</si>
  <si>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</si>
  <si>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</si>
  <si>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</si>
  <si>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</si>
  <si>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</si>
  <si>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</si>
  <si>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</si>
  <si>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</si>
  <si>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</si>
  <si>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</si>
  <si>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</si>
  <si>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</si>
  <si>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</si>
  <si>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</si>
  <si>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</si>
  <si>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</si>
  <si>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</si>
  <si>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</si>
  <si>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</si>
  <si>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</si>
  <si>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</si>
  <si>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</si>
  <si>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</si>
  <si>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</si>
  <si>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</si>
  <si>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</si>
  <si>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</si>
  <si>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</si>
  <si>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</si>
  <si>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</si>
  <si>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</si>
  <si>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</si>
  <si>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</si>
  <si>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</si>
  <si>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</si>
  <si>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</si>
  <si>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</si>
  <si>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</si>
  <si>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</si>
  <si>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</si>
  <si>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</si>
  <si>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</si>
  <si>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</si>
  <si>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</si>
  <si>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</si>
  <si>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</si>
  <si>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</si>
  <si>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</si>
  <si>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</si>
  <si>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</si>
  <si>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</si>
  <si>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</si>
  <si>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</si>
  <si>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</si>
  <si>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</si>
  <si>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</si>
  <si>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</si>
  <si>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</si>
  <si>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</si>
  <si>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</si>
  <si>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</si>
  <si>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</si>
  <si>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</si>
  <si>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</si>
  <si>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</si>
  <si>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</si>
  <si>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</si>
  <si>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</si>
  <si>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</si>
  <si>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</si>
  <si>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</si>
  <si>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</si>
  <si>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</si>
  <si>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</si>
  <si>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</si>
  <si>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</si>
  <si>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</si>
  <si>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</si>
  <si>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</si>
  <si>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</si>
  <si>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</si>
  <si>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</si>
  <si>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</si>
  <si>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</si>
  <si>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</si>
  <si>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</si>
  <si>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</si>
  <si>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</si>
  <si>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</si>
  <si>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</si>
  <si>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</si>
  <si>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</si>
  <si>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</si>
  <si>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</si>
  <si>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</si>
  <si>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</si>
  <si>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</si>
  <si>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</si>
  <si>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</si>
  <si>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</si>
  <si>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</si>
  <si>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</si>
  <si>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</si>
  <si>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</si>
  <si>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</si>
  <si>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</si>
  <si>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</si>
  <si>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</si>
  <si>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</si>
  <si>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</si>
  <si>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</si>
  <si>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</si>
  <si>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</si>
  <si>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</si>
  <si>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</si>
  <si>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</si>
  <si>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</si>
  <si>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</si>
  <si>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</si>
  <si>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</si>
  <si>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</si>
  <si>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</si>
  <si>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</si>
  <si>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</si>
  <si>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</si>
  <si>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</si>
  <si>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</si>
  <si>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</si>
  <si>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</si>
  <si>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</si>
  <si>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</si>
  <si>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</si>
  <si>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</si>
  <si>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</si>
  <si>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</si>
  <si>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</si>
  <si>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</si>
  <si>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</si>
  <si>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</si>
  <si>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</si>
  <si>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</si>
  <si>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</si>
  <si>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</si>
  <si>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</si>
  <si>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</si>
  <si>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</si>
  <si>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</si>
  <si>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</si>
  <si>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</si>
  <si>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</si>
  <si>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</si>
  <si>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</si>
  <si>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</si>
  <si>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</si>
  <si>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</si>
  <si>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</si>
  <si>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</si>
  <si>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</si>
  <si>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</si>
  <si>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</si>
  <si>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</si>
  <si>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</si>
  <si>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</si>
  <si>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</si>
  <si>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</si>
  <si>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</si>
  <si>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</si>
  <si>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</si>
  <si>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</si>
  <si>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</si>
  <si>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</si>
  <si>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</si>
  <si>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</si>
  <si>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</si>
  <si>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</si>
  <si>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</si>
  <si>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</si>
  <si>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</si>
  <si>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</si>
  <si>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</si>
  <si>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</si>
  <si>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</si>
  <si>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</si>
  <si>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</si>
  <si>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</si>
  <si>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</si>
  <si>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</si>
  <si>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</si>
  <si>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</si>
  <si>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</si>
  <si>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</si>
  <si>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</si>
  <si>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</si>
  <si>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</si>
  <si>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</si>
  <si>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</si>
  <si>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</si>
  <si>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</si>
  <si>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</si>
  <si>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</si>
  <si>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</si>
  <si>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</si>
  <si>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</si>
  <si>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</si>
  <si>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</si>
  <si>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</si>
  <si>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</si>
  <si>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</si>
  <si>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</si>
  <si>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</si>
  <si>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</si>
  <si>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</si>
  <si>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</si>
  <si>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</si>
  <si>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</si>
  <si>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</si>
  <si>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</si>
  <si>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</si>
  <si>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</si>
  <si>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</si>
  <si>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</si>
  <si>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</si>
  <si>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</si>
  <si>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</si>
  <si>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</si>
  <si>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</si>
  <si>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</si>
  <si>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</si>
  <si>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</si>
  <si>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</si>
  <si>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</si>
  <si>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</si>
  <si>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</si>
  <si>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</si>
  <si>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</si>
  <si>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</si>
  <si>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</si>
  <si>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</si>
  <si>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</si>
  <si>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</si>
  <si>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</si>
  <si>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</si>
  <si>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</si>
  <si>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</si>
  <si>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</si>
  <si>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</si>
  <si>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</si>
  <si>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</si>
  <si>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</si>
  <si>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</si>
  <si>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</si>
  <si>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</si>
  <si>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</si>
  <si>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</si>
  <si>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</si>
  <si>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</si>
  <si>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</si>
  <si>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</si>
  <si>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</si>
  <si>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</si>
  <si>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</si>
  <si>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</si>
  <si>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</si>
  <si>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</si>
  <si>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</si>
  <si>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</si>
  <si>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</si>
  <si>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</si>
  <si>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</si>
  <si>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</si>
  <si>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</si>
  <si>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</si>
  <si>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</si>
  <si>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</si>
  <si>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</si>
  <si>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</si>
  <si>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</si>
  <si>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</si>
  <si>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</si>
  <si>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</si>
  <si>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</si>
  <si>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</si>
  <si>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</si>
  <si>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</si>
  <si>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</si>
  <si>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</si>
  <si>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</si>
  <si>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</si>
  <si>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</si>
  <si>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</si>
  <si>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</si>
  <si>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</si>
  <si>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</si>
  <si>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</si>
  <si>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</si>
  <si>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</si>
  <si>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</si>
  <si>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</si>
  <si>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</si>
  <si>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</si>
  <si>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</si>
  <si>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</si>
  <si>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</si>
  <si>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</si>
  <si>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</si>
  <si>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</si>
  <si>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</si>
  <si>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</si>
  <si>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</si>
  <si>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</si>
  <si>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</si>
  <si>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</si>
  <si>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</si>
  <si>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</si>
  <si>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</si>
  <si>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</si>
  <si>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</si>
  <si>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</si>
  <si>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</si>
  <si>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</si>
  <si>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</si>
  <si>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</si>
  <si>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</si>
  <si>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</si>
  <si>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</si>
  <si>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</si>
  <si>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</si>
  <si>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</si>
  <si>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</si>
  <si>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</si>
  <si>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</si>
  <si>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</si>
  <si>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</si>
  <si>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</si>
  <si>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</si>
  <si>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</si>
  <si>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</si>
  <si>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</si>
  <si>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</si>
  <si>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</si>
  <si>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</si>
  <si>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</si>
  <si>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</si>
  <si>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</si>
  <si>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</si>
  <si>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51874013     IT služby - ostatní systémy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</si>
  <si>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</si>
  <si>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</si>
  <si>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</si>
  <si>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</si>
  <si>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</si>
  <si>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</si>
  <si>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</si>
  <si>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</si>
  <si>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</si>
  <si>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</si>
  <si>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</si>
  <si>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</si>
  <si>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</si>
  <si>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</si>
  <si>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</si>
  <si>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</si>
  <si>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</si>
  <si>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</si>
  <si>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</si>
  <si>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</si>
  <si>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</si>
  <si>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</si>
  <si>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</si>
  <si>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</si>
  <si>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</si>
  <si>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</si>
  <si>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</si>
  <si>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</si>
  <si>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</si>
  <si>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</si>
  <si>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</si>
  <si>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</si>
  <si>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</si>
  <si>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</si>
  <si>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</si>
  <si>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</si>
  <si>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</si>
  <si>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</si>
  <si>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</si>
  <si>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</si>
  <si>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</si>
  <si>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</si>
  <si>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</si>
  <si>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</si>
  <si>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</si>
  <si>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</si>
  <si>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</si>
  <si>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</si>
  <si>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</si>
  <si>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</si>
  <si>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</si>
  <si>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</si>
  <si>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</si>
  <si>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</si>
  <si>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</si>
  <si>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</si>
  <si>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</si>
  <si>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</si>
  <si>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</si>
  <si>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</si>
  <si>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</si>
  <si>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</si>
  <si>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</si>
  <si>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</si>
  <si>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</si>
  <si>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</si>
  <si>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</si>
  <si>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</si>
  <si>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</si>
  <si>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</si>
  <si>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</si>
  <si>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</si>
  <si>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</si>
  <si>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</si>
  <si>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</si>
  <si>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</si>
  <si>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</si>
  <si>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</si>
  <si>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</si>
  <si>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</si>
  <si>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</si>
  <si>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</si>
  <si>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</si>
  <si>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</si>
  <si>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</si>
  <si>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</si>
  <si>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</si>
  <si>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</si>
  <si>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</si>
  <si>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</si>
  <si>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</si>
  <si>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</si>
  <si>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</si>
  <si>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</si>
  <si>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</si>
  <si>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</si>
  <si>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</si>
  <si>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</si>
  <si>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</si>
  <si>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</si>
  <si>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</si>
  <si>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</si>
  <si>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</si>
  <si>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</si>
  <si>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</si>
  <si>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</si>
  <si>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</si>
  <si>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</si>
  <si>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</si>
  <si>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</si>
  <si>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</si>
  <si>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</si>
  <si>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</si>
  <si>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</si>
  <si>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</si>
  <si>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</si>
  <si>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</si>
  <si>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</si>
  <si>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</si>
  <si>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</si>
  <si>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</si>
  <si>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</si>
  <si>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</si>
  <si>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</si>
  <si>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</si>
  <si>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</si>
  <si>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</si>
  <si>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</si>
  <si>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</si>
  <si>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</si>
  <si>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</si>
  <si>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</si>
  <si>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</si>
  <si>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</si>
  <si>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</si>
  <si>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</si>
  <si>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</si>
  <si>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</si>
  <si>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</si>
  <si>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</si>
  <si>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</si>
  <si>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</si>
  <si>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</si>
  <si>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</si>
  <si>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</si>
  <si>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</si>
  <si>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</si>
  <si>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</si>
  <si>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</si>
  <si>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</si>
  <si>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</si>
  <si>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</si>
  <si>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</si>
  <si>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</si>
  <si>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</si>
  <si>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</si>
  <si>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</si>
  <si>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</si>
  <si>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</si>
  <si>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</si>
  <si>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</si>
  <si>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</si>
  <si>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</si>
  <si>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</si>
  <si>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</si>
  <si>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</si>
  <si>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</si>
  <si>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</si>
  <si>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</si>
  <si>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</si>
  <si>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</si>
  <si>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</si>
  <si>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</si>
  <si>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</si>
  <si>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</si>
  <si>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</si>
  <si>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NIOP</t>
  </si>
  <si>
    <t>KARIM: NIOP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</si>
  <si>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</si>
  <si>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</si>
  <si>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</si>
  <si>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</si>
  <si>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</si>
  <si>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</si>
  <si>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</si>
  <si>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</si>
  <si>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</si>
  <si>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</si>
  <si>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</si>
  <si>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</si>
  <si>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</si>
  <si>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</si>
  <si>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</si>
  <si>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</si>
  <si>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</si>
  <si>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</si>
  <si>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</si>
  <si>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</si>
  <si>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</si>
  <si>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</si>
  <si>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</si>
  <si>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</si>
  <si>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</si>
  <si>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</si>
  <si>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</si>
  <si>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</si>
  <si>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</si>
  <si>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</si>
  <si>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</si>
  <si>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</si>
  <si>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</si>
  <si>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</si>
  <si>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</si>
  <si>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</si>
  <si>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</si>
  <si>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</si>
  <si>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</si>
  <si>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</si>
  <si>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</si>
  <si>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</si>
  <si>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</si>
  <si>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CALYPSOL</t>
  </si>
  <si>
    <t>INJ 5X10ML/500MG</t>
  </si>
  <si>
    <t>P</t>
  </si>
  <si>
    <t>DEPO-MEDROL</t>
  </si>
  <si>
    <t>INJ 1X1ML/40MG</t>
  </si>
  <si>
    <t>DEXAMED</t>
  </si>
  <si>
    <t>INJ 10X2ML/8MG</t>
  </si>
  <si>
    <t>IR SOL.PHENOLI  6%</t>
  </si>
  <si>
    <t>IR 2 ml</t>
  </si>
  <si>
    <t>KL GEL</t>
  </si>
  <si>
    <t>MAGNESIUM SULFURICUM BIOTIKA</t>
  </si>
  <si>
    <t>INJ 5X10ML 10%</t>
  </si>
  <si>
    <t>MIDAZOLAM ACCORD 1 MG/ML</t>
  </si>
  <si>
    <t>INJ+INF SOL 10X5MLX1MG/ML</t>
  </si>
  <si>
    <t>NOVALGIN</t>
  </si>
  <si>
    <t>INJ 10X2ML/1000MG</t>
  </si>
  <si>
    <t>SOLU-MEDROL</t>
  </si>
  <si>
    <t>INJ SIC 1X40MG+1ML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</si>
  <si>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</si>
  <si>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</si>
  <si>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</si>
  <si>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</si>
  <si>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</si>
  <si>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</si>
  <si>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</si>
  <si>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5X5ML</t>
  </si>
  <si>
    <t>AESCIN-TEVA</t>
  </si>
  <si>
    <t>POR TBL ENT 90X20MG</t>
  </si>
  <si>
    <t>POR TBL FLM 30X20MG</t>
  </si>
  <si>
    <t>AGAPURIN</t>
  </si>
  <si>
    <t>INJ 5X5ML/100MG</t>
  </si>
  <si>
    <t>AKINETON</t>
  </si>
  <si>
    <t>POR TBL NOB 50X2MG</t>
  </si>
  <si>
    <t>ALGIFEN NEO</t>
  </si>
  <si>
    <t>POR GTT SOL 1X50ML</t>
  </si>
  <si>
    <t>AMBROBENE</t>
  </si>
  <si>
    <t>INJ 5X2ML/15MG</t>
  </si>
  <si>
    <t>ANESIA 10MG/ML</t>
  </si>
  <si>
    <t>INJ+INF EML 1X100ML</t>
  </si>
  <si>
    <t>APAURIN</t>
  </si>
  <si>
    <t>INJ 10X2ML/10MG</t>
  </si>
  <si>
    <t>APO-IBUPROFEN 400 MG</t>
  </si>
  <si>
    <t>POR TBL FLM 100X400MG</t>
  </si>
  <si>
    <t>AQUA PRO INJECTIONE ARDEAPHARMA</t>
  </si>
  <si>
    <t>INF 1X500ML</t>
  </si>
  <si>
    <t>ARDEAELYTOSOL L-ARGININCHL.21%</t>
  </si>
  <si>
    <t>INF 1X80ML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</si>
  <si>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</si>
  <si>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</si>
  <si>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</si>
  <si>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</si>
  <si>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</si>
  <si>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</si>
  <si>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ASCORUTIN (BLISTR)</t>
  </si>
  <si>
    <t>TBL OBD 50</t>
  </si>
  <si>
    <t>ASPIRIN PROTECT 100</t>
  </si>
  <si>
    <t>POR TBL ENT 28X100MG</t>
  </si>
  <si>
    <t>AULIN</t>
  </si>
  <si>
    <t>POR GRA SOL30SÁČKŮ</t>
  </si>
  <si>
    <t>POR TBL NOB 30X100MG</t>
  </si>
  <si>
    <t>BERODUAL</t>
  </si>
  <si>
    <t>INH LIQ 1X20ML</t>
  </si>
  <si>
    <t>BETADINE</t>
  </si>
  <si>
    <t>UNG 1X20GM</t>
  </si>
  <si>
    <t>SUP VAG 14</t>
  </si>
  <si>
    <t>BETALOC</t>
  </si>
  <si>
    <t>INJ 5X5ML/5MG</t>
  </si>
  <si>
    <t>BETALOC ZOK 25 MG</t>
  </si>
  <si>
    <t>TBL RET 28X25MG</t>
  </si>
  <si>
    <t>Biopron9 tob.60</t>
  </si>
  <si>
    <t>BISEPTOL 480</t>
  </si>
  <si>
    <t>POR TBL NOB 28X480MG</t>
  </si>
  <si>
    <t>BISOPROLOL MYLAN 2,5 MG</t>
  </si>
  <si>
    <t>POR TBL FLM 30X2.5MG</t>
  </si>
  <si>
    <t>BROMHEXIN - EGIS</t>
  </si>
  <si>
    <t>SOL 1X60ML/120MG</t>
  </si>
  <si>
    <t>BURONIL 25 MG</t>
  </si>
  <si>
    <t>POR TBL OBD 50X25MG</t>
  </si>
  <si>
    <t>CALCIUM CHLORATUM BIOTIKA</t>
  </si>
  <si>
    <t>Carbosorb tbl.20-blistr</t>
  </si>
  <si>
    <t>CEREBROLYSIN</t>
  </si>
  <si>
    <t>INJ SOL 5X10ML</t>
  </si>
  <si>
    <t>CONTROLOC I.V.</t>
  </si>
  <si>
    <t>INJ PLV SOL 1X40MG</t>
  </si>
  <si>
    <t>CORDARONE</t>
  </si>
  <si>
    <t>POR TBL NOB60X200MG</t>
  </si>
  <si>
    <t>INJ SOL 6X3ML/150MG</t>
  </si>
  <si>
    <t>DEGAN</t>
  </si>
  <si>
    <t>INJ 50X2ML/10MG</t>
  </si>
  <si>
    <t>DEPAKINE</t>
  </si>
  <si>
    <t>INJ PSO LQF 4X4ML/400MG</t>
  </si>
  <si>
    <t>DETRALEX</t>
  </si>
  <si>
    <t>TBL OBD 30</t>
  </si>
  <si>
    <t>DEXDOR</t>
  </si>
  <si>
    <t>INF CNC SOL 25X2ML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</si>
  <si>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</si>
  <si>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</si>
  <si>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</si>
  <si>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</si>
  <si>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</si>
  <si>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</si>
  <si>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DIPIDOLOR</t>
  </si>
  <si>
    <t>INJ 5X2ML 7.5MG/ML</t>
  </si>
  <si>
    <t>DITHIADEN</t>
  </si>
  <si>
    <t>INJ 10X2ML</t>
  </si>
  <si>
    <t>DUPHALAC</t>
  </si>
  <si>
    <t>667MG/ML POR SOL 1X200ML HDP</t>
  </si>
  <si>
    <t>DZ OCTENISEPT 250 ml</t>
  </si>
  <si>
    <t>sprej</t>
  </si>
  <si>
    <t>ECOLAV Výplach očí 100ml</t>
  </si>
  <si>
    <t>100 ml</t>
  </si>
  <si>
    <t>ENAP I.V.</t>
  </si>
  <si>
    <t>INJ 5X1ML/1.25MG</t>
  </si>
  <si>
    <t>ENDOXAN 1 G</t>
  </si>
  <si>
    <t>INJ PLV SOL 1X1GM</t>
  </si>
  <si>
    <t>ENTEROL</t>
  </si>
  <si>
    <t>POR CPS DUR 30X250MG</t>
  </si>
  <si>
    <t>EPLERENON SANDOZ 25 MG</t>
  </si>
  <si>
    <t>POR TBL FLM 30X25MG</t>
  </si>
  <si>
    <t>ERDOMED 300MG</t>
  </si>
  <si>
    <t>CPS 20X300MG</t>
  </si>
  <si>
    <t>ESPUMISAN</t>
  </si>
  <si>
    <t>PORCPSMOL50X40MG-BL</t>
  </si>
  <si>
    <t>EXACYL</t>
  </si>
  <si>
    <t>INJ 5X5ML/500MG</t>
  </si>
  <si>
    <t>EZETROL 10 MG TABLETY</t>
  </si>
  <si>
    <t>POR TBL NOB 30X10MG B</t>
  </si>
  <si>
    <t xml:space="preserve">FAKTU 100MG/2,5MG </t>
  </si>
  <si>
    <t>SUP 20</t>
  </si>
  <si>
    <t>FLORSALMIN</t>
  </si>
  <si>
    <t>GTT 1X50ML</t>
  </si>
  <si>
    <t>FRAXIPARIN MULTI</t>
  </si>
  <si>
    <t>INJ 10X5ML/47.5KU</t>
  </si>
  <si>
    <t>FURORESE 40</t>
  </si>
  <si>
    <t>TBL 50X40MG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</si>
  <si>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</si>
  <si>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</si>
  <si>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</si>
  <si>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</si>
  <si>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</si>
  <si>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</si>
  <si>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30X250ML</t>
  </si>
  <si>
    <t>INF SOL 20X500ML</t>
  </si>
  <si>
    <t>INF SOL 10X1000ML</t>
  </si>
  <si>
    <t>GABANOX 100MG</t>
  </si>
  <si>
    <t>CPS DUR 90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</si>
  <si>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</si>
  <si>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</si>
  <si>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</si>
  <si>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</si>
  <si>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</si>
  <si>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</si>
  <si>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</si>
  <si>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</si>
  <si>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INF 20X10ML-PLA.AMP</t>
  </si>
  <si>
    <t>GLUKÓZA 5 BRAUN</t>
  </si>
  <si>
    <t>INF SOL 10X250ML-PE</t>
  </si>
  <si>
    <t>INF SOL 20X100ML-PE</t>
  </si>
  <si>
    <t>GLUKÓZA 5% VIAFLO</t>
  </si>
  <si>
    <t>HALOPERIDOL</t>
  </si>
  <si>
    <t>INJ 5X1ML/5MG</t>
  </si>
  <si>
    <t>HELICID 20 ZENTIVA</t>
  </si>
  <si>
    <t>POR CPS ETD 90X20MG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</si>
  <si>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</si>
  <si>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</si>
  <si>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</si>
  <si>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</si>
  <si>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</si>
  <si>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</si>
  <si>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Hylo-Comod gtt. 2 x10 ml</t>
  </si>
  <si>
    <t>Hypromeloza -P 10ml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</si>
  <si>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</si>
  <si>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</si>
  <si>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</si>
  <si>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</si>
  <si>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</si>
  <si>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</si>
  <si>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IR  AQUA STERILE OPLACH.1x1000 ml ECOTAINER</t>
  </si>
  <si>
    <t>IR OPLACH</t>
  </si>
  <si>
    <t>IR  Ci-Ca DIALYSAT K2</t>
  </si>
  <si>
    <t>IR DIALYSACNI RPZT.</t>
  </si>
  <si>
    <t>IR ETHANOLUM 96% 500 ml</t>
  </si>
  <si>
    <t>IR 500 ml</t>
  </si>
  <si>
    <t>IR OG. OPHTHALMO-SEPTONEX</t>
  </si>
  <si>
    <t>GTT OPH 1X10ML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</si>
  <si>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</si>
  <si>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</si>
  <si>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</si>
  <si>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</si>
  <si>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</si>
  <si>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</si>
  <si>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KEPPRA 100 MG/ML</t>
  </si>
  <si>
    <t>INF CNC SOL 10X5ML II</t>
  </si>
  <si>
    <t>KL BALS.VISNEVSKI 100G</t>
  </si>
  <si>
    <t>KL ETHER LÉKOPISNÝ  500ml/357g</t>
  </si>
  <si>
    <t>KL ETHER LÉKOPISNÝ 1000 ml Fagron, Kulich</t>
  </si>
  <si>
    <t>UN 1155</t>
  </si>
  <si>
    <t>KL UNG.ICHT.6G,CaCO3 30G,VAS.LEN. AA AD 300G</t>
  </si>
  <si>
    <t>2% ichtamolu, bez ZnO</t>
  </si>
  <si>
    <t>KL ZINCI OXIDI PASTA, 100G</t>
  </si>
  <si>
    <t>Lactobacillus acidophil.cps.75 bez laktózy</t>
  </si>
  <si>
    <t>LEXAURIN 3</t>
  </si>
  <si>
    <t>3MG TBL NOB 30</t>
  </si>
  <si>
    <t>LIDOCAIN EGIS 10 %</t>
  </si>
  <si>
    <t>DRM SPR SOL 1X38GM</t>
  </si>
  <si>
    <t>LITHIUM CHLORID 0.15 MMOL/ML LCO</t>
  </si>
  <si>
    <t>INJ SOL 1x10ML</t>
  </si>
  <si>
    <t>INJ 5X10ML 20%</t>
  </si>
  <si>
    <t>MAGNOSOLV</t>
  </si>
  <si>
    <t>GRA 30X6.1GM(SACKY)</t>
  </si>
  <si>
    <t>MAXITROL</t>
  </si>
  <si>
    <t>OPH UNG 3,5G</t>
  </si>
  <si>
    <t>OPH GTT SUS 1X5ML</t>
  </si>
  <si>
    <t>MESOCAIN</t>
  </si>
  <si>
    <t>INJ 10X10ML 1%</t>
  </si>
  <si>
    <t>GEL 1X20GM</t>
  </si>
  <si>
    <t>MIDAZOLAM ACCORD 5 MG/ML</t>
  </si>
  <si>
    <t>INJ+INF SOL 10X1MLX5MG/ML</t>
  </si>
  <si>
    <t>MIRZATEN ORO TAB 30 MG</t>
  </si>
  <si>
    <t>POR TBL DIS 30X30MG</t>
  </si>
  <si>
    <t>MODURETIC</t>
  </si>
  <si>
    <t>POR TBL NOB 30</t>
  </si>
  <si>
    <t>MONOTAB 20</t>
  </si>
  <si>
    <t>POR TBL NOB 20X20MG</t>
  </si>
  <si>
    <t>Natrium Citricum 4% 1500ml</t>
  </si>
  <si>
    <t>NEODOLPASSE</t>
  </si>
  <si>
    <t>INF 10X250ML</t>
  </si>
  <si>
    <t>NEURONTIN 300MG</t>
  </si>
  <si>
    <t>CPS 50X300MG</t>
  </si>
  <si>
    <t>NIMBEX</t>
  </si>
  <si>
    <t>INJ SOL 5X10ML/20MG</t>
  </si>
  <si>
    <t>NO-SPA</t>
  </si>
  <si>
    <t>POR TBL NOB 24X40MG</t>
  </si>
  <si>
    <t>TBL OBD 20X500MG</t>
  </si>
  <si>
    <t>NOVORAPID 100 U/ML</t>
  </si>
  <si>
    <t>INJ SOL 1X10ML</t>
  </si>
  <si>
    <t>OLAZAX</t>
  </si>
  <si>
    <t>10MG TBL NOB 28</t>
  </si>
  <si>
    <t>OPHTHALMO-SEPTONEX</t>
  </si>
  <si>
    <t>UNG OPH 1X5GM</t>
  </si>
  <si>
    <t>ORTANOL 20 MG</t>
  </si>
  <si>
    <t>POR CPS DUR 100X20 MG</t>
  </si>
  <si>
    <t>PARACETAMOL KABI 10MG/ML</t>
  </si>
  <si>
    <t>INF SOL 10X100ML/1000MG</t>
  </si>
  <si>
    <t>PARALEN</t>
  </si>
  <si>
    <t>SUP 5X500MG</t>
  </si>
  <si>
    <t>PIMAFUCORT</t>
  </si>
  <si>
    <t>10MG/G+10MG/G+3,5MG/G CRM 15G</t>
  </si>
  <si>
    <t>PIRACETAM AL 800</t>
  </si>
  <si>
    <t>TBL OBD 30X800MG</t>
  </si>
  <si>
    <t>PROPOFOL 1% MCT/LCT FRESENIUS</t>
  </si>
  <si>
    <t>INJ EML 10X100ML</t>
  </si>
  <si>
    <t>PROSTAVASIN</t>
  </si>
  <si>
    <t>INJ SIC 10X20RG</t>
  </si>
  <si>
    <t>REGIOCIT ROZTOK PRO HEMOFILTRACI</t>
  </si>
  <si>
    <t>HFL SOL 2X5000ML</t>
  </si>
  <si>
    <t>RIBAVIRIN MYLAN</t>
  </si>
  <si>
    <t>200MG TBL FLM 168</t>
  </si>
  <si>
    <t>RINGERFUNDIN B.BRAUN</t>
  </si>
  <si>
    <t>INF SOL10X1000ML PE</t>
  </si>
  <si>
    <t>RINGERŮV ROZTOK VIAFLO</t>
  </si>
  <si>
    <t>RIVODARON 200</t>
  </si>
  <si>
    <t>POR TBL NOB 30X200MG</t>
  </si>
  <si>
    <t>RIVOTRIL</t>
  </si>
  <si>
    <t>INJ 5X1ML/1MG+SOLV.</t>
  </si>
  <si>
    <t>ROCALTROL 0.50 MCG</t>
  </si>
  <si>
    <t>POR CPSMOL30X0.50RG</t>
  </si>
  <si>
    <t>SAB SIMPLEX</t>
  </si>
  <si>
    <t>POR SUS 1X30ML</t>
  </si>
  <si>
    <t>SIOFOR 500</t>
  </si>
  <si>
    <t>TBL OBD 60X500MG</t>
  </si>
  <si>
    <t>SIRDALUD 4 MG</t>
  </si>
  <si>
    <t>POR TBL NOB 30X4MG</t>
  </si>
  <si>
    <t>SMECTA</t>
  </si>
  <si>
    <t>PLV POR 1X30SACKU</t>
  </si>
  <si>
    <t>INJ SIC 1X500MG+8ML</t>
  </si>
  <si>
    <t>INJ SIC 1X1GM+16ML</t>
  </si>
  <si>
    <t>INJ SIC 1X250MG+4ML</t>
  </si>
  <si>
    <t>Stopangin sol. 250ml</t>
  </si>
  <si>
    <t>STOPTUSSIN SIRUP</t>
  </si>
  <si>
    <t>POR SIR 1X180ML + PIP</t>
  </si>
  <si>
    <t>SUFENTANIL TORREX 50 MCG/ML</t>
  </si>
  <si>
    <t>INJ SOL 5X5ML/250RG</t>
  </si>
  <si>
    <t>SUPPOSITORIA GLYCERINI LECIVA</t>
  </si>
  <si>
    <t>SUP 10X2.35GM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</si>
  <si>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</si>
  <si>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</si>
  <si>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</si>
  <si>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</si>
  <si>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</si>
  <si>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</si>
  <si>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TANTUM VERDE</t>
  </si>
  <si>
    <t>LIQ 1X240ML-PET TR</t>
  </si>
  <si>
    <t>THIAMIN LECIVA</t>
  </si>
  <si>
    <t>INJ 10X2ML/100MG</t>
  </si>
  <si>
    <t>THIOPENTAL VALEANT 10x1G</t>
  </si>
  <si>
    <t>INJ PLV SOL 10</t>
  </si>
  <si>
    <t>TIAPRIDAL</t>
  </si>
  <si>
    <t>INJ SOL 12X2ML/100MG</t>
  </si>
  <si>
    <t>TOBREX</t>
  </si>
  <si>
    <t>3MG/G OPH UNG 3,5G</t>
  </si>
  <si>
    <t>GTT OPH 5ML 3MG/1ML</t>
  </si>
  <si>
    <t>TONARSSA 8 MG/5 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</si>
  <si>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</si>
  <si>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</si>
  <si>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</si>
  <si>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</si>
  <si>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</si>
  <si>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</si>
  <si>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</si>
  <si>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</si>
  <si>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VESSEL DUE F</t>
  </si>
  <si>
    <t>250SU CPS MOL 50</t>
  </si>
  <si>
    <t>VIDISIC</t>
  </si>
  <si>
    <t>GEL OPH 3X10GM</t>
  </si>
  <si>
    <t>VIGANTOL</t>
  </si>
  <si>
    <t>POR GTT SOL 1x10ML</t>
  </si>
  <si>
    <t>VITAMIN B12 LECIVA 1000RG</t>
  </si>
  <si>
    <t>INJ 5X1ML/1000RG</t>
  </si>
  <si>
    <t>VOLUVEN 10% 500 ML</t>
  </si>
  <si>
    <t>INF. 10X500 ML</t>
  </si>
  <si>
    <t>WELLBUTRIN SR</t>
  </si>
  <si>
    <t>POR TBL PRO30X150MG</t>
  </si>
  <si>
    <t>ZODAC</t>
  </si>
  <si>
    <t>TBL OBD 30X10MG</t>
  </si>
  <si>
    <t>ZOLPIDEM MYLAN</t>
  </si>
  <si>
    <t>POR TBL FLM 50X10MG</t>
  </si>
  <si>
    <t>léky - parenterální výživa (LEK)</t>
  </si>
  <si>
    <t>AMINOPLASMAL HEPA-10%</t>
  </si>
  <si>
    <t>INF 10X500ML</t>
  </si>
  <si>
    <t>NEPHROTECT</t>
  </si>
  <si>
    <t>INF SOL 10X500ML</t>
  </si>
  <si>
    <t>NUTRAMIN VLI</t>
  </si>
  <si>
    <t>léky - enterální výživa (LEK)</t>
  </si>
  <si>
    <t>Fresubin hepa 15x500ml</t>
  </si>
  <si>
    <t>NEPRO HP 500ml vanilková</t>
  </si>
  <si>
    <t>NUTRISON</t>
  </si>
  <si>
    <t>POR SOL 8X1000ML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</si>
  <si>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</si>
  <si>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</si>
  <si>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</si>
  <si>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</si>
  <si>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</si>
  <si>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</si>
  <si>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</si>
  <si>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léky - krev.deriváty ZUL (TO)</t>
  </si>
  <si>
    <t>ALBUNORM 20%</t>
  </si>
  <si>
    <t>200G/L INF SOL 1X100ML</t>
  </si>
  <si>
    <t>ATENATIV</t>
  </si>
  <si>
    <t>50IU/ML INF PSO LQF 1+1X20ML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</si>
  <si>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</si>
  <si>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</si>
  <si>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</si>
  <si>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</si>
  <si>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</si>
  <si>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</si>
  <si>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</si>
  <si>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</si>
  <si>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</si>
  <si>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</si>
  <si>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</si>
  <si>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</si>
  <si>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</si>
  <si>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</si>
  <si>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</si>
  <si>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</si>
  <si>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</si>
  <si>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</si>
  <si>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</si>
  <si>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</si>
  <si>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</si>
  <si>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KRÉM</t>
  </si>
  <si>
    <t>CRM 1X30GM</t>
  </si>
  <si>
    <t>INJ 10X5ML</t>
  </si>
  <si>
    <t>CEFTAZIDIM KABI 1 GM</t>
  </si>
  <si>
    <t>INJ PLV SOL 10X1GM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</si>
  <si>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</si>
  <si>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</si>
  <si>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</si>
  <si>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</si>
  <si>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</si>
  <si>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</si>
  <si>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MEZINÁRODNÍCH JEDNOTEK</t>
  </si>
  <si>
    <t>1000000IU INJ PLV SOL/SOL NEB 10X1MIU</t>
  </si>
  <si>
    <t>FRAMYKOIN</t>
  </si>
  <si>
    <t>UNG 1X10GM</t>
  </si>
  <si>
    <t>PLV ADS 1X20GM</t>
  </si>
  <si>
    <t>FUCIDIN</t>
  </si>
  <si>
    <t>CRM 1X15GM 2%</t>
  </si>
  <si>
    <t>UNG 1X15GM 2%</t>
  </si>
  <si>
    <t>FUCIDIN H</t>
  </si>
  <si>
    <t>DRM CRM 1X15GM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</si>
  <si>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</si>
  <si>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</si>
  <si>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</si>
  <si>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</si>
  <si>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</si>
  <si>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</si>
  <si>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</si>
  <si>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</si>
  <si>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</si>
  <si>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</si>
  <si>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OFLOXIN INF</t>
  </si>
  <si>
    <t>INF SOL 10X100ML</t>
  </si>
  <si>
    <t>OPHTHALMO-FRAMYKOIN</t>
  </si>
  <si>
    <t>PIPERACILLIN/TAZOBACTAM KABI 4 G/0,5 G</t>
  </si>
  <si>
    <t>INF PLV SOL 10X4.5GM</t>
  </si>
  <si>
    <t>SEFOTAK 1 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</si>
  <si>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</si>
  <si>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</si>
  <si>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</si>
  <si>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</si>
  <si>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</si>
  <si>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</si>
  <si>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</si>
  <si>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</si>
  <si>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</si>
  <si>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</si>
  <si>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</si>
  <si>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</si>
  <si>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</si>
  <si>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</si>
  <si>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</si>
  <si>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</si>
  <si>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</si>
  <si>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MYCAMINE 100 MG</t>
  </si>
  <si>
    <t>INF PLV SOL 1X100MG</t>
  </si>
  <si>
    <t>MYFUNGAR</t>
  </si>
  <si>
    <t>PROKANAZOL</t>
  </si>
  <si>
    <t>POR CPS DUR28X100MG</t>
  </si>
  <si>
    <t>SPORANOX</t>
  </si>
  <si>
    <t>SOL 1X150ML/1.5GM</t>
  </si>
  <si>
    <t>VORICONAZOLE ACCORD</t>
  </si>
  <si>
    <t>INF PLV SOL 1x200MG</t>
  </si>
  <si>
    <t>VORICONAZOLE TEVA</t>
  </si>
  <si>
    <t>200MG INF PLV SOL 1</t>
  </si>
  <si>
    <t>ADRENALIN LECIVA</t>
  </si>
  <si>
    <t>INJ 5X1ML/1MG</t>
  </si>
  <si>
    <t>ALMIRAL</t>
  </si>
  <si>
    <t>INJ 10X3ML/75MG</t>
  </si>
  <si>
    <t>ANALGIN</t>
  </si>
  <si>
    <t>INJ SOL 5X5ML</t>
  </si>
  <si>
    <t>ANESIA 10 MG/ML INJ/INF EML.</t>
  </si>
  <si>
    <t>INJ+INF EML 5X20ML/200MG</t>
  </si>
  <si>
    <t>INJ/INF EML 1X50ML</t>
  </si>
  <si>
    <t>AQUA PRO INJECTIONE BRAUN</t>
  </si>
  <si>
    <t>PAR LQF 20X100ML-PE</t>
  </si>
  <si>
    <t>ARDEAOSMOSOL MA 15</t>
  </si>
  <si>
    <t>150G/L INF SOL 10X200ML</t>
  </si>
  <si>
    <t>ATROPIN BIOTIKA 0.5MG</t>
  </si>
  <si>
    <t>ATROPIN BIOTIKA 1MG</t>
  </si>
  <si>
    <t>INJ 10X1ML/1MG</t>
  </si>
  <si>
    <t>BRICANYL</t>
  </si>
  <si>
    <t>INJ 10X1ML 0.5MG</t>
  </si>
  <si>
    <t>DZ OCTENISEPT drm. sol. 250 ml</t>
  </si>
  <si>
    <t>DRM SOL 1X250ML</t>
  </si>
  <si>
    <t>EBRANTIL I.V.50</t>
  </si>
  <si>
    <t>INJ SOL 5X10ML/50MG</t>
  </si>
  <si>
    <t>EPHEDRIN BIOTIKA</t>
  </si>
  <si>
    <t>INJ SOL 10X1ML/50MG</t>
  </si>
  <si>
    <t>HEPARIN LECIVA</t>
  </si>
  <si>
    <t>INJ 1X10ML/50KU</t>
  </si>
  <si>
    <t>HYPNOMIDATE</t>
  </si>
  <si>
    <t>INJ 5X10ML/20MG</t>
  </si>
  <si>
    <t>CHIROCAINE 5 MG/ML</t>
  </si>
  <si>
    <t>INJ CNC SOL 10X10ML</t>
  </si>
  <si>
    <t>IR SOL.MORPH.CHLOR.0.1%</t>
  </si>
  <si>
    <t>IR 1 ml</t>
  </si>
  <si>
    <t>ISOLYTE  FFX - VAK</t>
  </si>
  <si>
    <t>INF SOL 10X1000ML Freeflex</t>
  </si>
  <si>
    <t>INF CNC SOL 20X20ML</t>
  </si>
  <si>
    <t>LEVOBUPIVACAINE KABI 5 MG/ML</t>
  </si>
  <si>
    <t>INJ+INF SOL 5X10ML</t>
  </si>
  <si>
    <t>MARCAINE SPINAL O.5%</t>
  </si>
  <si>
    <t>INJ 5X4ML 5MG/ML</t>
  </si>
  <si>
    <t>MARCAINE SPINAL O.5% HEAVY</t>
  </si>
  <si>
    <t>INJ 5X4ML/20MG</t>
  </si>
  <si>
    <t>NALBUPHIN ORPHA</t>
  </si>
  <si>
    <t>INJ SOL 10X2ML</t>
  </si>
  <si>
    <t>NALOXONE POLFA</t>
  </si>
  <si>
    <t>INJ 10X1ML/0.4MG</t>
  </si>
  <si>
    <t>NASIVIN 0,05%</t>
  </si>
  <si>
    <t>NAS GTT SOL 10ML</t>
  </si>
  <si>
    <t>NORADRENALIN LECIVA</t>
  </si>
  <si>
    <t>ONDANSETRON B. BRAUN 2 MG/ML</t>
  </si>
  <si>
    <t>INJ SOL 20X4ML/8MG LDPE</t>
  </si>
  <si>
    <t>OPHTHALMO-AZULEN</t>
  </si>
  <si>
    <t>PARACETAMOL KABI 10 MG/ML</t>
  </si>
  <si>
    <t>INF SOL 10X50ML/500MG</t>
  </si>
  <si>
    <t>PERLINGANIT ROZTOK</t>
  </si>
  <si>
    <t>INF SOL10X10ML AMP</t>
  </si>
  <si>
    <t>PROPOFOL-LIPURO 0,5% (5MG/ML) 5X20ML</t>
  </si>
  <si>
    <t>INJ+INF EML 5X20ML/100MG</t>
  </si>
  <si>
    <t>RAPIFEN</t>
  </si>
  <si>
    <t>INJ 5X2ML</t>
  </si>
  <si>
    <t>REMIFENTANIL B. BRAUN 1 MG</t>
  </si>
  <si>
    <t>INJ+INF PLV CSL 5X1MG</t>
  </si>
  <si>
    <t>RINGERUV ROZTOK BRAUN</t>
  </si>
  <si>
    <t>INF 10X500ML(LDPE)</t>
  </si>
  <si>
    <t>ROCURONIUM B. BRAUN 10 MG/ML</t>
  </si>
  <si>
    <t xml:space="preserve">INJ+INF SOL 10X5ML </t>
  </si>
  <si>
    <t>SANORIN</t>
  </si>
  <si>
    <t>LIQ 10ML 0.05%</t>
  </si>
  <si>
    <t>SEVOFLURANE BAXTER 100 %</t>
  </si>
  <si>
    <t>INH LIQ VAP 1X250ML</t>
  </si>
  <si>
    <t>SUFENTANIL TORREX 5 MCG/ML</t>
  </si>
  <si>
    <t>INJ SOL 5X10ML/50RG</t>
  </si>
  <si>
    <t xml:space="preserve">SUFENTANIL TORREX 5 MCG/ML </t>
  </si>
  <si>
    <t>INJ SOL 5X2ML/10RG</t>
  </si>
  <si>
    <t>SUPRANE</t>
  </si>
  <si>
    <t>INH LIQ VAP 1X240ML</t>
  </si>
  <si>
    <t>THIOPENTAL VALEANT 10x0,5g</t>
  </si>
  <si>
    <t>VOLULYTE 6%</t>
  </si>
  <si>
    <t>ARDUAN</t>
  </si>
  <si>
    <t>INJ SIC 25X4MG+2ML</t>
  </si>
  <si>
    <t>LIDOCAIN</t>
  </si>
  <si>
    <t>INJ 10X2ML 2%</t>
  </si>
  <si>
    <t>INJ SOL 5X2.5ML/5MG</t>
  </si>
  <si>
    <t>TETRASPAN 10%</t>
  </si>
  <si>
    <t>TRALGIT 50 INJ</t>
  </si>
  <si>
    <t>INJ SOL 5X1ML/50MG</t>
  </si>
  <si>
    <t>INF CNC SOL 5X2ML</t>
  </si>
  <si>
    <t>EMLA KREM 5%</t>
  </si>
  <si>
    <t xml:space="preserve">SEVORANE 100% </t>
  </si>
  <si>
    <t>INH SOL 1X250ML</t>
  </si>
  <si>
    <t>TRALGIT 100 INJ</t>
  </si>
  <si>
    <t>INJ SOL 5X2ML/100MG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</si>
  <si>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</si>
  <si>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</si>
  <si>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</si>
  <si>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</si>
  <si>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</si>
  <si>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</si>
  <si>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</si>
  <si>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</si>
  <si>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</si>
  <si>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</si>
  <si>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</si>
  <si>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</si>
  <si>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C07AB07 - BISOPROLOL</t>
  </si>
  <si>
    <t>C09BB04 - PERINDOPRIL A AMLODIPIN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</si>
  <si>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</si>
  <si>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</si>
  <si>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</si>
  <si>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</si>
  <si>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</si>
  <si>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</si>
  <si>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</si>
  <si>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</si>
  <si>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</si>
  <si>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</si>
  <si>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</si>
  <si>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</si>
  <si>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J02AC03 - VORIKONAZOL</t>
  </si>
  <si>
    <t>M01AX17 - NIMESULID</t>
  </si>
  <si>
    <t>M03AC09 - ROKURONIUM-BROMID</t>
  </si>
  <si>
    <t>M03AC11 - CISATRAKURIUM</t>
  </si>
  <si>
    <t>N01AB08 - SEVOFLURAN</t>
  </si>
  <si>
    <t>N01AF03 - THIOPENTAL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</si>
  <si>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</si>
  <si>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</si>
  <si>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</si>
  <si>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</si>
  <si>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</si>
  <si>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</si>
  <si>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N05CD08 - MIDAZOLAM</t>
  </si>
  <si>
    <t>N05CF02 - ZOLPIDEM</t>
  </si>
  <si>
    <t>N06AX11 - MIRTAZAPIN</t>
  </si>
  <si>
    <t>R03AC02 - SALBUTAMOL</t>
  </si>
  <si>
    <t>R06AE07 - CETIRIZIN</t>
  </si>
  <si>
    <t>V06XX - POTRAVINY PRO ZVLÁŠTNÍ LÉKAŘSKÉ ÚČELY (PZLÚ)</t>
  </si>
  <si>
    <t>N01AH03 - SUFENTANIL</t>
  </si>
  <si>
    <t>J01CR02 - AMOXICILIN A  INHIBITOR BETA-LAKTAMASY</t>
  </si>
  <si>
    <t>J05AP01 - RIBAVIRIN</t>
  </si>
  <si>
    <t>A06AD11 - LAKTULOSA</t>
  </si>
  <si>
    <t>A10AB05 - INSULIN ASPART</t>
  </si>
  <si>
    <t>J01CR05 - PIPERACILIN A  INHIBITOR BETA-LAKTAMASY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</si>
  <si>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</si>
  <si>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</si>
  <si>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</si>
  <si>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</si>
  <si>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</si>
  <si>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</si>
  <si>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</si>
  <si>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NOVALGIN INJEKCE</t>
  </si>
  <si>
    <t>500MG/ML INJ SOL 10X2ML</t>
  </si>
  <si>
    <t>N05CD08</t>
  </si>
  <si>
    <t>127736</t>
  </si>
  <si>
    <t>MIDAZOLAM ACCORD</t>
  </si>
  <si>
    <t>1MG/ML INJ/INF SOL 10X5ML</t>
  </si>
  <si>
    <t>A02BC02</t>
  </si>
  <si>
    <t>214427</t>
  </si>
  <si>
    <t>40MG INJ PLV SOL 1</t>
  </si>
  <si>
    <t>A06AD11</t>
  </si>
  <si>
    <t>215713</t>
  </si>
  <si>
    <t>667G/L POR SOL 1X200ML II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</si>
  <si>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</si>
  <si>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</si>
  <si>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</si>
  <si>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</si>
  <si>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</si>
  <si>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</si>
  <si>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</si>
  <si>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C01BD01</t>
  </si>
  <si>
    <t>107938</t>
  </si>
  <si>
    <t>150MG/3ML INJ SOL 6X3ML</t>
  </si>
  <si>
    <t>13768</t>
  </si>
  <si>
    <t>200MG TBL NOB 60</t>
  </si>
  <si>
    <t>14709</t>
  </si>
  <si>
    <t>200MG TBL NOB 30</t>
  </si>
  <si>
    <t>C03CA01</t>
  </si>
  <si>
    <t>214036</t>
  </si>
  <si>
    <t>56804</t>
  </si>
  <si>
    <t>40MG TBL NOB 50</t>
  </si>
  <si>
    <t>C07AB02</t>
  </si>
  <si>
    <t>214628</t>
  </si>
  <si>
    <t>50MG TBL NOB 50</t>
  </si>
  <si>
    <t>32225</t>
  </si>
  <si>
    <t>BETALOC ZOK</t>
  </si>
  <si>
    <t>25MG TBL PRO 28</t>
  </si>
  <si>
    <t>83974</t>
  </si>
  <si>
    <t>1MG/ML INJ SOL 5X5ML</t>
  </si>
  <si>
    <t>C07AB07</t>
  </si>
  <si>
    <t>158673</t>
  </si>
  <si>
    <t>BISOPROLOL MYLAN</t>
  </si>
  <si>
    <t>2,5MG TBL FLM 30</t>
  </si>
  <si>
    <t>C09BB04</t>
  </si>
  <si>
    <t>187804</t>
  </si>
  <si>
    <t>TONARSSA</t>
  </si>
  <si>
    <t>8MG/5MG TBL NOB 30</t>
  </si>
  <si>
    <t>94882</t>
  </si>
  <si>
    <t>62,5MG/ML INJ PSO LQF 250MG+4ML</t>
  </si>
  <si>
    <t>9711</t>
  </si>
  <si>
    <t>62,5MG/ML INJ PSO LQF 500MG+8ML</t>
  </si>
  <si>
    <t>9712</t>
  </si>
  <si>
    <t>62,5MG/ML INJ PSO LQF 1G+16ML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</si>
  <si>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</si>
  <si>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</si>
  <si>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</si>
  <si>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</si>
  <si>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</si>
  <si>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</si>
  <si>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</si>
  <si>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</si>
  <si>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</si>
  <si>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</si>
  <si>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</si>
  <si>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</si>
  <si>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</si>
  <si>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</si>
  <si>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</si>
  <si>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</si>
  <si>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</si>
  <si>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</si>
  <si>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</si>
  <si>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</si>
  <si>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</si>
  <si>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</si>
  <si>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</si>
  <si>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</si>
  <si>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</si>
  <si>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</si>
  <si>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</si>
  <si>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</si>
  <si>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</si>
  <si>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</si>
  <si>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</si>
  <si>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</si>
  <si>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</si>
  <si>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</si>
  <si>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</si>
  <si>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</si>
  <si>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</si>
  <si>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</si>
  <si>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</si>
  <si>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</si>
  <si>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</si>
  <si>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</si>
  <si>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</si>
  <si>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</si>
  <si>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</si>
  <si>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</si>
  <si>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</si>
  <si>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</si>
  <si>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</si>
  <si>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</si>
  <si>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</si>
  <si>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</si>
  <si>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</si>
  <si>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</si>
  <si>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</si>
  <si>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</si>
  <si>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</si>
  <si>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</si>
  <si>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207309</t>
  </si>
  <si>
    <t>J05AP01</t>
  </si>
  <si>
    <t>183132</t>
  </si>
  <si>
    <t>M01AX17</t>
  </si>
  <si>
    <t>12892</t>
  </si>
  <si>
    <t>100MG TBL NOB 30</t>
  </si>
  <si>
    <t>M03AC11</t>
  </si>
  <si>
    <t>40362</t>
  </si>
  <si>
    <t>2MG/ML INJ SOL 5X10ML</t>
  </si>
  <si>
    <t>N01AF03</t>
  </si>
  <si>
    <t>216674</t>
  </si>
  <si>
    <t>THIOPENTAL VALEANT</t>
  </si>
  <si>
    <t>1G INJ PLV SOL 10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</si>
  <si>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</si>
  <si>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</si>
  <si>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</si>
  <si>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</si>
  <si>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</si>
  <si>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</si>
  <si>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</si>
  <si>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55823</t>
  </si>
  <si>
    <t>NOVALGIN TABLETY</t>
  </si>
  <si>
    <t>500MG TBL FLM 20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</si>
  <si>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</si>
  <si>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</si>
  <si>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</si>
  <si>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</si>
  <si>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</si>
  <si>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</si>
  <si>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</si>
  <si>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N03AX12</t>
  </si>
  <si>
    <t>150781</t>
  </si>
  <si>
    <t>GABANOX</t>
  </si>
  <si>
    <t>100MG CPS DUR 90</t>
  </si>
  <si>
    <t>127737</t>
  </si>
  <si>
    <t>5MG/ML INJ/INF SOL 10X1ML</t>
  </si>
  <si>
    <t>N05CF02</t>
  </si>
  <si>
    <t>146899</t>
  </si>
  <si>
    <t>10MG TBL FLM 50</t>
  </si>
  <si>
    <t>N06AX11</t>
  </si>
  <si>
    <t>127778</t>
  </si>
  <si>
    <t>MIRZATEN ORO TAB</t>
  </si>
  <si>
    <t>30MG POR TBL DIS 30</t>
  </si>
  <si>
    <t>R03AC02</t>
  </si>
  <si>
    <t>31934</t>
  </si>
  <si>
    <t>100MCG/DÁV INH SUS PSS 200DÁV</t>
  </si>
  <si>
    <t>58380</t>
  </si>
  <si>
    <t>VENTOLIN</t>
  </si>
  <si>
    <t>5MG/ML INH SOL 1X20ML</t>
  </si>
  <si>
    <t>R06AE07</t>
  </si>
  <si>
    <t>66030</t>
  </si>
  <si>
    <t>10MG TBL FLM 30</t>
  </si>
  <si>
    <t>V06XX</t>
  </si>
  <si>
    <t>33530</t>
  </si>
  <si>
    <t>POR SOL 1X1000ML</t>
  </si>
  <si>
    <t>A04AA01</t>
  </si>
  <si>
    <t>187607</t>
  </si>
  <si>
    <t>ONDANSETRON B. BRAUN</t>
  </si>
  <si>
    <t>2MG/ML INJ SOL 20X4ML II</t>
  </si>
  <si>
    <t>M03AC09</t>
  </si>
  <si>
    <t>124418</t>
  </si>
  <si>
    <t>ROCURONIUM B. BRAUN</t>
  </si>
  <si>
    <t>10MG/ML INJ/INF SOL 10X5ML</t>
  </si>
  <si>
    <t>N01AB08</t>
  </si>
  <si>
    <t>160319</t>
  </si>
  <si>
    <t>SEVOFLURANE BAXTER</t>
  </si>
  <si>
    <t>100% INH LIQ VAP 1X250ML I</t>
  </si>
  <si>
    <t>216673</t>
  </si>
  <si>
    <t>0,5G INJ PLV SOL 10</t>
  </si>
  <si>
    <t>162444</t>
  </si>
  <si>
    <t>5MCG/ML INJ SOL 5X2ML</t>
  </si>
  <si>
    <t>30779</t>
  </si>
  <si>
    <t>5MCG/ML INJ SOL 5X10ML</t>
  </si>
  <si>
    <t>158667</t>
  </si>
  <si>
    <t>ANESIA</t>
  </si>
  <si>
    <t>10MG/ML INJ/INF EML 1X50ML</t>
  </si>
  <si>
    <t>187158</t>
  </si>
  <si>
    <t>10MG/ML INJ/INF EML 5X20ML</t>
  </si>
  <si>
    <t>N01BB10</t>
  </si>
  <si>
    <t>197125</t>
  </si>
  <si>
    <t>LEVOBUPIVACAINE KABI</t>
  </si>
  <si>
    <t>5MG/ML INJ/INF SOL 5X10ML</t>
  </si>
  <si>
    <t>200352</t>
  </si>
  <si>
    <t>CHIROCAINE</t>
  </si>
  <si>
    <t>5MG/ML INJ SOL 10X10ML I</t>
  </si>
  <si>
    <t>157871</t>
  </si>
  <si>
    <t>10MG/ML INF SOL 10X50ML</t>
  </si>
  <si>
    <t>40361</t>
  </si>
  <si>
    <t>2MG/ML INJ SOL 5X2,5ML</t>
  </si>
  <si>
    <t>200240</t>
  </si>
  <si>
    <t>SEVORANE</t>
  </si>
  <si>
    <t>100% INH SOL 1X250ML I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</si>
  <si>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</si>
  <si>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</si>
  <si>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</si>
  <si>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</si>
  <si>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</si>
  <si>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</si>
  <si>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</si>
  <si>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</si>
  <si>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Klinika anesteziologie a resuscitace a intenzivní medicíny</t>
  </si>
  <si>
    <t>HVLP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</si>
  <si>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</si>
  <si>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</si>
  <si>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</si>
  <si>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</si>
  <si>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</si>
  <si>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</si>
  <si>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</si>
  <si>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</si>
  <si>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</si>
  <si>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</si>
  <si>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</si>
  <si>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Doubravská Lenka</t>
  </si>
  <si>
    <t>Frančáková Jana</t>
  </si>
  <si>
    <t>Gabrhelík Tomáš</t>
  </si>
  <si>
    <t>Havlíková Jana</t>
  </si>
  <si>
    <t>Hložková Jarmila</t>
  </si>
  <si>
    <t>Hrnčiříková Pavla</t>
  </si>
  <si>
    <t>Hrnčířová Michaela</t>
  </si>
  <si>
    <t>Hudeček Martin</t>
  </si>
  <si>
    <t>Kirchnerová Martina</t>
  </si>
  <si>
    <t>Klementová Olga</t>
  </si>
  <si>
    <t>Koutná Jiřina</t>
  </si>
  <si>
    <t>Krch David</t>
  </si>
  <si>
    <t>Mrozek Zdenek</t>
  </si>
  <si>
    <t>Papaj Jakub</t>
  </si>
  <si>
    <t>Peter Martin</t>
  </si>
  <si>
    <t>Petrová Zbynka</t>
  </si>
  <si>
    <t>Pieran Marek</t>
  </si>
  <si>
    <t>Rešková Ivana</t>
  </si>
  <si>
    <t>Sedlák Ctirad</t>
  </si>
  <si>
    <t>Staněk Václav</t>
  </si>
  <si>
    <t>Švec Martin</t>
  </si>
  <si>
    <t>Vlček Jiří</t>
  </si>
  <si>
    <t>DEXAMETHASON A ANTIINFEKTIVA</t>
  </si>
  <si>
    <t>180988</t>
  </si>
  <si>
    <t>GENTADEX</t>
  </si>
  <si>
    <t>5MG/ML+1MG/ML OPH GTT SOL 1X5M</t>
  </si>
  <si>
    <t>OMEPRAZOL</t>
  </si>
  <si>
    <t>122114</t>
  </si>
  <si>
    <t>APO-OME 20</t>
  </si>
  <si>
    <t>20MG CPS ETD 100</t>
  </si>
  <si>
    <t>ACEKLOFENAK</t>
  </si>
  <si>
    <t>191730</t>
  </si>
  <si>
    <t>BIOFENAC</t>
  </si>
  <si>
    <t>100MG TBL FLM 60</t>
  </si>
  <si>
    <t>ACIKLOVIR</t>
  </si>
  <si>
    <t>155936</t>
  </si>
  <si>
    <t>HERPESIN 400</t>
  </si>
  <si>
    <t>400MG TBL NOB 25</t>
  </si>
  <si>
    <t>155938</t>
  </si>
  <si>
    <t>HERPESIN 200</t>
  </si>
  <si>
    <t>200MG TBL NOB 25</t>
  </si>
  <si>
    <t>ZOLPIDEM</t>
  </si>
  <si>
    <t>146894</t>
  </si>
  <si>
    <t>10MG TBL FLM 20</t>
  </si>
  <si>
    <t>AZITHROMYCIN</t>
  </si>
  <si>
    <t>45011</t>
  </si>
  <si>
    <t>500MG TBL FLM 6</t>
  </si>
  <si>
    <t>CITALOPRAM</t>
  </si>
  <si>
    <t>94948</t>
  </si>
  <si>
    <t>SEROPRAM</t>
  </si>
  <si>
    <t>20MG TBL FLM 28</t>
  </si>
  <si>
    <t>DIOSMIN, KOMBINACE</t>
  </si>
  <si>
    <t>132908</t>
  </si>
  <si>
    <t>500MG TBL FLM 120</t>
  </si>
  <si>
    <t>HOŘČÍK (RŮZNÉ SOLE V KOMBINACI)</t>
  </si>
  <si>
    <t>66555</t>
  </si>
  <si>
    <t>365MG POR GRA SOL SCC 30</t>
  </si>
  <si>
    <t>CHOLEKALCIFEROL</t>
  </si>
  <si>
    <t>12023</t>
  </si>
  <si>
    <t>0,5MG/ML POR GTT SOL 1X10ML</t>
  </si>
  <si>
    <t>KLARITHROMYCIN</t>
  </si>
  <si>
    <t>53190</t>
  </si>
  <si>
    <t>KLACID SR</t>
  </si>
  <si>
    <t>500MG TBL RET 14</t>
  </si>
  <si>
    <t>216185</t>
  </si>
  <si>
    <t>500MG TBL RET 7</t>
  </si>
  <si>
    <t>NIMESULID</t>
  </si>
  <si>
    <t>12891</t>
  </si>
  <si>
    <t>100MG TBL NOB 15</t>
  </si>
  <si>
    <t>215606</t>
  </si>
  <si>
    <t>20MG CPS ETD 90</t>
  </si>
  <si>
    <t>PANTOPRAZOL</t>
  </si>
  <si>
    <t>180698</t>
  </si>
  <si>
    <t>CONTROLOC</t>
  </si>
  <si>
    <t>40MG TBL ENT 90</t>
  </si>
  <si>
    <t>PREDNISON</t>
  </si>
  <si>
    <t>2963</t>
  </si>
  <si>
    <t>PREDNISON 20 LÉČIVA</t>
  </si>
  <si>
    <t>20MG TBL NOB 20</t>
  </si>
  <si>
    <t>SULFAMETHOXAZOL A TRIMETHOPRIM</t>
  </si>
  <si>
    <t>3377</t>
  </si>
  <si>
    <t>BISEPTOL</t>
  </si>
  <si>
    <t>400MG/80MG TBL NOB 20</t>
  </si>
  <si>
    <t>TOBRAMYCIN</t>
  </si>
  <si>
    <t>225175</t>
  </si>
  <si>
    <t>3MG/ML OPH GTT SOL 1X5ML</t>
  </si>
  <si>
    <t>ITOPRIDUM</t>
  </si>
  <si>
    <t>166760</t>
  </si>
  <si>
    <t>KINITO</t>
  </si>
  <si>
    <t>50MG TBL FLM 100</t>
  </si>
  <si>
    <t>TRAMADOL A PARACETAMOL</t>
  </si>
  <si>
    <t>179333</t>
  </si>
  <si>
    <t>DORETA</t>
  </si>
  <si>
    <t>75MG/650MG TBL FLM 90 I</t>
  </si>
  <si>
    <t>AMOXICILIN A  INHIBITOR BETA-LAKTAMASY</t>
  </si>
  <si>
    <t>5951</t>
  </si>
  <si>
    <t>875MG/125MG TBL FLM 14</t>
  </si>
  <si>
    <t>HYDROKORTISON-BUTYRÁT</t>
  </si>
  <si>
    <t>62047</t>
  </si>
  <si>
    <t>LOCOID LIPOCREAM 0,1%</t>
  </si>
  <si>
    <t>1MG/G CRM 30G</t>
  </si>
  <si>
    <t>MĚKKÝ PARAFIN A TUKOVÉ PRODUKTY</t>
  </si>
  <si>
    <t>100273</t>
  </si>
  <si>
    <t>LIPOBASE</t>
  </si>
  <si>
    <t>CRM 100G</t>
  </si>
  <si>
    <t>115317</t>
  </si>
  <si>
    <t>20MG CPS ETD 28</t>
  </si>
  <si>
    <t>CIPROFLOXACIN</t>
  </si>
  <si>
    <t>15658</t>
  </si>
  <si>
    <t>CIPLOX</t>
  </si>
  <si>
    <t>500MG TBL FLM 10</t>
  </si>
  <si>
    <t>25366</t>
  </si>
  <si>
    <t>BROMAZEPAM</t>
  </si>
  <si>
    <t>88217</t>
  </si>
  <si>
    <t>LEXAURIN 1,5</t>
  </si>
  <si>
    <t>1,5MG TBL NOB 30</t>
  </si>
  <si>
    <t>DIHYDROKODEIN</t>
  </si>
  <si>
    <t>41822</t>
  </si>
  <si>
    <t>DHC CONTINUS</t>
  </si>
  <si>
    <t>120MG TBL RET 60</t>
  </si>
  <si>
    <t>ACEBUTOLOL</t>
  </si>
  <si>
    <t>80058</t>
  </si>
  <si>
    <t>SECTRAL</t>
  </si>
  <si>
    <t>400MG TBL FLM 30</t>
  </si>
  <si>
    <t>ATORVASTATIN</t>
  </si>
  <si>
    <t>148309</t>
  </si>
  <si>
    <t>TULIP</t>
  </si>
  <si>
    <t>40MG TBL FLM 90</t>
  </si>
  <si>
    <t>50309</t>
  </si>
  <si>
    <t>153973</t>
  </si>
  <si>
    <t>AZITROMYCIN MYLAN</t>
  </si>
  <si>
    <t>HYDROCHLOROTHIAZID A KALIUM ŠETŘÍCÍ DIURETIKA</t>
  </si>
  <si>
    <t>94804</t>
  </si>
  <si>
    <t>5MG/50MG TBL NOB 30</t>
  </si>
  <si>
    <t>12894</t>
  </si>
  <si>
    <t>100MG POR GRA SUS 15 I</t>
  </si>
  <si>
    <t>RAMIPRIL</t>
  </si>
  <si>
    <t>224744</t>
  </si>
  <si>
    <t>RAMIPRIL ACTAVIS</t>
  </si>
  <si>
    <t>10MG TBL NOB 90</t>
  </si>
  <si>
    <t>OSELTAMIVIR</t>
  </si>
  <si>
    <t>27698</t>
  </si>
  <si>
    <t>TAMIFLU</t>
  </si>
  <si>
    <t>75MG CPS DUR 10</t>
  </si>
  <si>
    <t>LINAGLIPTIN</t>
  </si>
  <si>
    <t>168451</t>
  </si>
  <si>
    <t>TRAJENTA</t>
  </si>
  <si>
    <t>5MG TBL FLM 90X1</t>
  </si>
  <si>
    <t>INSULIN GLARGIN</t>
  </si>
  <si>
    <t>210402</t>
  </si>
  <si>
    <t>TOUJEO</t>
  </si>
  <si>
    <t>300U/ML INJ SOL 3X1,5ML</t>
  </si>
  <si>
    <t>INSULIN LIDSKÝ</t>
  </si>
  <si>
    <t>26486</t>
  </si>
  <si>
    <t>ACTRAPID PENFILL</t>
  </si>
  <si>
    <t>100IU/ML INJ SOL 5X3ML</t>
  </si>
  <si>
    <t>ERDOSTEIN</t>
  </si>
  <si>
    <t>199680</t>
  </si>
  <si>
    <t>ERDOMED</t>
  </si>
  <si>
    <t>300MG CPS DUR 60</t>
  </si>
  <si>
    <t>CHONDROITIN-SULFÁT</t>
  </si>
  <si>
    <t>14817</t>
  </si>
  <si>
    <t>CONDROSULF</t>
  </si>
  <si>
    <t>400MG CPS DUR 60</t>
  </si>
  <si>
    <t>PIRACETAM</t>
  </si>
  <si>
    <t>64865</t>
  </si>
  <si>
    <t>PIRACETAM AL 1200</t>
  </si>
  <si>
    <t>1200MG TBL FLM 60</t>
  </si>
  <si>
    <t>TRAZODON</t>
  </si>
  <si>
    <t>188157</t>
  </si>
  <si>
    <t>TRITTICO PROLONG</t>
  </si>
  <si>
    <t>150MG TBL PRO 14</t>
  </si>
  <si>
    <t>MULTIENZYMOVÉ PŘÍPRAVKY (LIPASA, PROTEASA APOD.)</t>
  </si>
  <si>
    <t>200305</t>
  </si>
  <si>
    <t>KREON 10 000</t>
  </si>
  <si>
    <t>10000U CPS ETD 50</t>
  </si>
  <si>
    <t>LEVOTHYROXIN, SODNÁ SŮL</t>
  </si>
  <si>
    <t>46692</t>
  </si>
  <si>
    <t>EUTHYROX</t>
  </si>
  <si>
    <t>75MCG TBL NOB 100</t>
  </si>
  <si>
    <t>DIKLOFENAK</t>
  </si>
  <si>
    <t>119672</t>
  </si>
  <si>
    <t>DICLOFENAC DUO PHARMASWISS</t>
  </si>
  <si>
    <t>75MG CPS RDR 30 I</t>
  </si>
  <si>
    <t>169567</t>
  </si>
  <si>
    <t>DIKY 4%</t>
  </si>
  <si>
    <t>40MG/G DRM SPR SOL 25G</t>
  </si>
  <si>
    <t>215978</t>
  </si>
  <si>
    <t>SALBUTAMOL</t>
  </si>
  <si>
    <t>JINÁ ANTIBIOTIKA PRO LOKÁLNÍ APLIKACI</t>
  </si>
  <si>
    <t>201970</t>
  </si>
  <si>
    <t>PAMYCON NA PŘÍPRAVU KAPEK</t>
  </si>
  <si>
    <t>33000IU/2500IU DRM PLV SOL 1</t>
  </si>
  <si>
    <t>SODNÁ SŮL METAMIZOLU</t>
  </si>
  <si>
    <t>AMITRIPTYLIN</t>
  </si>
  <si>
    <t>87167</t>
  </si>
  <si>
    <t>AMITRIPTYLIN-SLOVAKOFARMA</t>
  </si>
  <si>
    <t>25MG TBL FLM 50</t>
  </si>
  <si>
    <t>BAKLOFEN</t>
  </si>
  <si>
    <t>40274</t>
  </si>
  <si>
    <t>BACLOFEN-POLPHARMA</t>
  </si>
  <si>
    <t>10MG TBL NOB 50</t>
  </si>
  <si>
    <t>BISAKODYL</t>
  </si>
  <si>
    <t>96620</t>
  </si>
  <si>
    <t>BISACODYL-K</t>
  </si>
  <si>
    <t>5MG TBL OBD 105</t>
  </si>
  <si>
    <t>BUPRENORFIN</t>
  </si>
  <si>
    <t>42755</t>
  </si>
  <si>
    <t>TRANSTEC</t>
  </si>
  <si>
    <t>35MCG/H TDR EMP 5</t>
  </si>
  <si>
    <t>42758</t>
  </si>
  <si>
    <t>52,5MCG/H TDR EMP 5</t>
  </si>
  <si>
    <t>42761</t>
  </si>
  <si>
    <t>70MCG/H TDR EMP 5</t>
  </si>
  <si>
    <t>212275</t>
  </si>
  <si>
    <t>NOPREX</t>
  </si>
  <si>
    <t>212281</t>
  </si>
  <si>
    <t>17425</t>
  </si>
  <si>
    <t>CITALEC 10 ZENTIVA</t>
  </si>
  <si>
    <t>41824</t>
  </si>
  <si>
    <t>60MG TBL RET 60</t>
  </si>
  <si>
    <t>DOSULEPIN</t>
  </si>
  <si>
    <t>4207</t>
  </si>
  <si>
    <t>PROTHIADEN</t>
  </si>
  <si>
    <t>25MG TBL OBD 30</t>
  </si>
  <si>
    <t>77047</t>
  </si>
  <si>
    <t>75MG TBL FLM 30</t>
  </si>
  <si>
    <t>DULOXETIN</t>
  </si>
  <si>
    <t>28389</t>
  </si>
  <si>
    <t>CYMBALTA</t>
  </si>
  <si>
    <t>60MG CPS ETD 28</t>
  </si>
  <si>
    <t>ESCITALOPRAM</t>
  </si>
  <si>
    <t>135928</t>
  </si>
  <si>
    <t>ESOPREX</t>
  </si>
  <si>
    <t>FENTANYL</t>
  </si>
  <si>
    <t>59449</t>
  </si>
  <si>
    <t>DUROGESIC</t>
  </si>
  <si>
    <t>50MCG/H TDR EMP 5X8,4MG</t>
  </si>
  <si>
    <t>124566</t>
  </si>
  <si>
    <t>DOLFORIN</t>
  </si>
  <si>
    <t>25MCG/H TDR EMP 5</t>
  </si>
  <si>
    <t>153129</t>
  </si>
  <si>
    <t>ADOLOR</t>
  </si>
  <si>
    <t>50MCG/H TDR EMP 5 I</t>
  </si>
  <si>
    <t>122593</t>
  </si>
  <si>
    <t>FENTALIS</t>
  </si>
  <si>
    <t>122600</t>
  </si>
  <si>
    <t>50MCG/H TDR EMP 5</t>
  </si>
  <si>
    <t>122572</t>
  </si>
  <si>
    <t>100MCG/H TDR EMP 5</t>
  </si>
  <si>
    <t>122580</t>
  </si>
  <si>
    <t>75MCG/H TDR EMP 5</t>
  </si>
  <si>
    <t>GABAPENTIN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</si>
  <si>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</si>
  <si>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</si>
  <si>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</si>
  <si>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</si>
  <si>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</si>
  <si>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</si>
  <si>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</si>
  <si>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173420</t>
  </si>
  <si>
    <t>APO-GAB</t>
  </si>
  <si>
    <t>300MG CPS DUR 90</t>
  </si>
  <si>
    <t>150766</t>
  </si>
  <si>
    <t>HYDROGENOVANÉ NÁMELOVÉ ALKALOIDY</t>
  </si>
  <si>
    <t>91032</t>
  </si>
  <si>
    <t>SECATOXIN FORTE</t>
  </si>
  <si>
    <t>2,5MG/ML POR GTT SOL 25ML</t>
  </si>
  <si>
    <t>HYDROMORFON</t>
  </si>
  <si>
    <t>21592</t>
  </si>
  <si>
    <t>PALLADONE-SR</t>
  </si>
  <si>
    <t>4MG CPS PRO 60</t>
  </si>
  <si>
    <t>21572</t>
  </si>
  <si>
    <t>24MG CPS PRO 60</t>
  </si>
  <si>
    <t>INDOMETACIN</t>
  </si>
  <si>
    <t>93724</t>
  </si>
  <si>
    <t>INDOMETACIN BERLIN-CHEMIE</t>
  </si>
  <si>
    <t>100MG SUP 10</t>
  </si>
  <si>
    <t>KARBAMAZEPIN</t>
  </si>
  <si>
    <t>163754</t>
  </si>
  <si>
    <t>NEUROTOP RETARD 300</t>
  </si>
  <si>
    <t>300MG TBL PRO 50</t>
  </si>
  <si>
    <t>KLONAZEPAM</t>
  </si>
  <si>
    <t>14958</t>
  </si>
  <si>
    <t>2MG TBL NOB 30</t>
  </si>
  <si>
    <t>MELOXIKAM</t>
  </si>
  <si>
    <t>112561</t>
  </si>
  <si>
    <t>RECOXA</t>
  </si>
  <si>
    <t>15MG TBL NOB 30</t>
  </si>
  <si>
    <t>112562</t>
  </si>
  <si>
    <t>15MG TBL NOB 60</t>
  </si>
  <si>
    <t>MORFIN</t>
  </si>
  <si>
    <t>41727</t>
  </si>
  <si>
    <t>SEVREDOL</t>
  </si>
  <si>
    <t>NAFTIDROFURYL</t>
  </si>
  <si>
    <t>66015</t>
  </si>
  <si>
    <t>ENELBIN 100 RETARD</t>
  </si>
  <si>
    <t>100MG TBL PRO 100</t>
  </si>
  <si>
    <t>OXYKODON</t>
  </si>
  <si>
    <t>11045</t>
  </si>
  <si>
    <t>OXYCONTIN</t>
  </si>
  <si>
    <t>80MG TBL PRO 60</t>
  </si>
  <si>
    <t>11076</t>
  </si>
  <si>
    <t>20MG TBL PRO 60</t>
  </si>
  <si>
    <t>11110</t>
  </si>
  <si>
    <t>40MG TBL PRO 60</t>
  </si>
  <si>
    <t>180405</t>
  </si>
  <si>
    <t>OXYCODON LANNACHER</t>
  </si>
  <si>
    <t>180349</t>
  </si>
  <si>
    <t>10MG TBL PRO 60</t>
  </si>
  <si>
    <t>180367</t>
  </si>
  <si>
    <t>180386</t>
  </si>
  <si>
    <t>PITOFENON A ANALGETIKA</t>
  </si>
  <si>
    <t>88708</t>
  </si>
  <si>
    <t>ALGIFEN</t>
  </si>
  <si>
    <t>500MG/5,25MG/0,1MG TBL NOB 20</t>
  </si>
  <si>
    <t>PREGABALIN</t>
  </si>
  <si>
    <t>210544</t>
  </si>
  <si>
    <t>PREGABALIN SANDOZ</t>
  </si>
  <si>
    <t>75MG CPS DUR 56</t>
  </si>
  <si>
    <t>211881</t>
  </si>
  <si>
    <t>PREGLENIX</t>
  </si>
  <si>
    <t>150MG CPS DUR 56</t>
  </si>
  <si>
    <t>209682</t>
  </si>
  <si>
    <t>PREGABALIN STADA</t>
  </si>
  <si>
    <t>209684</t>
  </si>
  <si>
    <t>210568</t>
  </si>
  <si>
    <t>210570</t>
  </si>
  <si>
    <t>150MG CPS DUR 84</t>
  </si>
  <si>
    <t>203954</t>
  </si>
  <si>
    <t>400MG/80MG TBL NOB 28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</si>
  <si>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</si>
  <si>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</si>
  <si>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</si>
  <si>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</si>
  <si>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</si>
  <si>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</si>
  <si>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</si>
  <si>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</si>
  <si>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184592</t>
  </si>
  <si>
    <t>150MG TBL PRO 60X1</t>
  </si>
  <si>
    <t>TIZANIDIN</t>
  </si>
  <si>
    <t>16051</t>
  </si>
  <si>
    <t>SIRDALUD</t>
  </si>
  <si>
    <t>TRAMADOL</t>
  </si>
  <si>
    <t>42776</t>
  </si>
  <si>
    <t>TRALGIT SR 150</t>
  </si>
  <si>
    <t>150MG TBL PRO 30</t>
  </si>
  <si>
    <t>104485</t>
  </si>
  <si>
    <t>MABRON RETARD</t>
  </si>
  <si>
    <t>100MG TBL PRO 60 I</t>
  </si>
  <si>
    <t>VENLAFAXIN</t>
  </si>
  <si>
    <t>115551</t>
  </si>
  <si>
    <t>VENLAFAXIN MYLAN</t>
  </si>
  <si>
    <t>75MG CPS PRO 30</t>
  </si>
  <si>
    <t>142080</t>
  </si>
  <si>
    <t>150MG CPS PRO 90</t>
  </si>
  <si>
    <t>17926</t>
  </si>
  <si>
    <t>ZALDIAR</t>
  </si>
  <si>
    <t>37,5MG/325MG TBL FLM 30</t>
  </si>
  <si>
    <t>197863</t>
  </si>
  <si>
    <t>PALGOTAL</t>
  </si>
  <si>
    <t>75MG/650MG TBL FLM 30</t>
  </si>
  <si>
    <t>132872</t>
  </si>
  <si>
    <t>209688</t>
  </si>
  <si>
    <t>DORETA PROLONG</t>
  </si>
  <si>
    <t>75MG/650MG TBL PRO 30 II</t>
  </si>
  <si>
    <t>209690</t>
  </si>
  <si>
    <t>75MG/650MG TBL PRO 60 II</t>
  </si>
  <si>
    <t>219801</t>
  </si>
  <si>
    <t>TRAMYLPA</t>
  </si>
  <si>
    <t>37,5MG/325MG TBL FLM 30 II</t>
  </si>
  <si>
    <t>LAKTULOSA</t>
  </si>
  <si>
    <t>81454</t>
  </si>
  <si>
    <t>667G/L POR SOL 1X200ML HDP</t>
  </si>
  <si>
    <t>26196</t>
  </si>
  <si>
    <t>LYRICA</t>
  </si>
  <si>
    <t>225MG CPS DUR 56</t>
  </si>
  <si>
    <t>191729</t>
  </si>
  <si>
    <t>100MG TBL FLM 20</t>
  </si>
  <si>
    <t>DEXAMETHASON</t>
  </si>
  <si>
    <t>52334</t>
  </si>
  <si>
    <t>FORTECORTIN 4</t>
  </si>
  <si>
    <t>4MG TBL NOB 20</t>
  </si>
  <si>
    <t>25431</t>
  </si>
  <si>
    <t>30MG CPS ETD 7</t>
  </si>
  <si>
    <t>155383</t>
  </si>
  <si>
    <t>LUNALDIN</t>
  </si>
  <si>
    <t>100MCG SLG TBL NOB 30</t>
  </si>
  <si>
    <t>46929</t>
  </si>
  <si>
    <t>100MCG/H TDR EMP 5X16,8MG</t>
  </si>
  <si>
    <t>47285</t>
  </si>
  <si>
    <t>75MCG/H TDR EMP 5X12,6MG</t>
  </si>
  <si>
    <t>59448</t>
  </si>
  <si>
    <t>25MCG/H TDR EMP 5X4,2MG</t>
  </si>
  <si>
    <t>153121</t>
  </si>
  <si>
    <t>25MCG/H TDR EMP 5 I</t>
  </si>
  <si>
    <t>40777</t>
  </si>
  <si>
    <t>600MG TBL FLM 50 I</t>
  </si>
  <si>
    <t>84396</t>
  </si>
  <si>
    <t>100MG CPS DUR 20</t>
  </si>
  <si>
    <t>19987</t>
  </si>
  <si>
    <t>GABAPENTIN TEVA</t>
  </si>
  <si>
    <t>LOSARTAN</t>
  </si>
  <si>
    <t>13894</t>
  </si>
  <si>
    <t>LOZAP 50 ZENTIVA</t>
  </si>
  <si>
    <t>50MG TBL FLM 90 I</t>
  </si>
  <si>
    <t>MEFENOXALON</t>
  </si>
  <si>
    <t>85656</t>
  </si>
  <si>
    <t>DORSIFLEX</t>
  </si>
  <si>
    <t>MIRTAZAPIN</t>
  </si>
  <si>
    <t>146071</t>
  </si>
  <si>
    <t>MIRTAZAPIN MYLAN</t>
  </si>
  <si>
    <t>97026</t>
  </si>
  <si>
    <t>100MG TBL PRO 50</t>
  </si>
  <si>
    <t>NAPROXEN</t>
  </si>
  <si>
    <t>207253</t>
  </si>
  <si>
    <t>NALGESIN</t>
  </si>
  <si>
    <t>550MG TBL FLM 30</t>
  </si>
  <si>
    <t>50335</t>
  </si>
  <si>
    <t>500MG/ML+5MG/ML POR GTT SOL 1X</t>
  </si>
  <si>
    <t>28223</t>
  </si>
  <si>
    <t>27111</t>
  </si>
  <si>
    <t>75MG CPS DUR 112(2X56)</t>
  </si>
  <si>
    <t>210595</t>
  </si>
  <si>
    <t>300MG CPS DUR 56</t>
  </si>
  <si>
    <t>196018</t>
  </si>
  <si>
    <t>METAMIZOL STADA</t>
  </si>
  <si>
    <t>500MG/ML POR GTT SOL 1X100ML</t>
  </si>
  <si>
    <t>205931</t>
  </si>
  <si>
    <t>500MG TBL NOB 20</t>
  </si>
  <si>
    <t>138841</t>
  </si>
  <si>
    <t>37,5MG/325MG TBL FLM 30 I</t>
  </si>
  <si>
    <t>179327</t>
  </si>
  <si>
    <t>75MG/650MG TBL FLM 30 I</t>
  </si>
  <si>
    <t>192721</t>
  </si>
  <si>
    <t>138847</t>
  </si>
  <si>
    <t>37,5MG/325MG TBL FLM 90 I</t>
  </si>
  <si>
    <t>OXYKODON A NALOXON</t>
  </si>
  <si>
    <t>138552</t>
  </si>
  <si>
    <t>TARGIN</t>
  </si>
  <si>
    <t>40MG/20MG TBL PRO 60</t>
  </si>
  <si>
    <t>17431</t>
  </si>
  <si>
    <t>CITALEC 20 ZENTIVA</t>
  </si>
  <si>
    <t>20MG TBL FLM 30</t>
  </si>
  <si>
    <t>124575</t>
  </si>
  <si>
    <t>185814</t>
  </si>
  <si>
    <t>GABAPENTIN AUROBINDO</t>
  </si>
  <si>
    <t>21597</t>
  </si>
  <si>
    <t>4MG CPS PRO 30</t>
  </si>
  <si>
    <t>21583</t>
  </si>
  <si>
    <t>16MG CPS PRO 60</t>
  </si>
  <si>
    <t>21566</t>
  </si>
  <si>
    <t>24MG CPS PRO 30</t>
  </si>
  <si>
    <t>163877</t>
  </si>
  <si>
    <t>NEUROTOP</t>
  </si>
  <si>
    <t>200MG TBL NOB 50</t>
  </si>
  <si>
    <t>16444</t>
  </si>
  <si>
    <t>TEGRETOL CR 200</t>
  </si>
  <si>
    <t>200MG TBL PRO 50</t>
  </si>
  <si>
    <t>KETOPROFEN</t>
  </si>
  <si>
    <t>16287</t>
  </si>
  <si>
    <t>FASTUM</t>
  </si>
  <si>
    <t>25MG/G GEL 100G</t>
  </si>
  <si>
    <t>14957</t>
  </si>
  <si>
    <t>0,5MG TBL NOB 50</t>
  </si>
  <si>
    <t>164734</t>
  </si>
  <si>
    <t>VENDAL RETARD</t>
  </si>
  <si>
    <t>30MG TBL PRO 30</t>
  </si>
  <si>
    <t>164738</t>
  </si>
  <si>
    <t>100MG TBL PRO 30</t>
  </si>
  <si>
    <t>41737</t>
  </si>
  <si>
    <t>164736</t>
  </si>
  <si>
    <t>60MG TBL PRO 30</t>
  </si>
  <si>
    <t>11094</t>
  </si>
  <si>
    <t>186577</t>
  </si>
  <si>
    <t>OXYKODON ACTAVIS</t>
  </si>
  <si>
    <t>20MG TBL PRO 60 II</t>
  </si>
  <si>
    <t>42780</t>
  </si>
  <si>
    <t>TRALGIT SR 200</t>
  </si>
  <si>
    <t>200MG TBL PRO 30</t>
  </si>
  <si>
    <t>KODEIN A PARACETAMOL</t>
  </si>
  <si>
    <t>109797</t>
  </si>
  <si>
    <t>ULTRACOD</t>
  </si>
  <si>
    <t>500MG/30MG TBL NOB 10</t>
  </si>
  <si>
    <t>138530</t>
  </si>
  <si>
    <t>10MG/5MG TBL PRO 60</t>
  </si>
  <si>
    <t>138541</t>
  </si>
  <si>
    <t>20MG/10MG TBL PRO 60</t>
  </si>
  <si>
    <t>191728</t>
  </si>
  <si>
    <t>100MG POR PLV SUS 20</t>
  </si>
  <si>
    <t>ALPRAZOLAM</t>
  </si>
  <si>
    <t>6618</t>
  </si>
  <si>
    <t>NEUROL 0,5</t>
  </si>
  <si>
    <t>0,5MG TBL NOB 30</t>
  </si>
  <si>
    <t>91788</t>
  </si>
  <si>
    <t>NEUROL 0,25</t>
  </si>
  <si>
    <t>0,25MG TBL NOB 30</t>
  </si>
  <si>
    <t>AMIDY</t>
  </si>
  <si>
    <t>2684</t>
  </si>
  <si>
    <t>10MG/G+2MG/G URT GEL 1X20G</t>
  </si>
  <si>
    <t>132639</t>
  </si>
  <si>
    <t>192999</t>
  </si>
  <si>
    <t>BUPRENORPHINE ACTAVIS</t>
  </si>
  <si>
    <t>52336</t>
  </si>
  <si>
    <t>4MG TBL NOB 100</t>
  </si>
  <si>
    <t>92757</t>
  </si>
  <si>
    <t>300MG CPS DUR 10</t>
  </si>
  <si>
    <t>11955</t>
  </si>
  <si>
    <t>12MCG/H TDR EMP 5X2,1MG</t>
  </si>
  <si>
    <t>155385</t>
  </si>
  <si>
    <t>200MCG SLG TBL NOB 30</t>
  </si>
  <si>
    <t>153145</t>
  </si>
  <si>
    <t>100MCG/H TDR EMP 5 I</t>
  </si>
  <si>
    <t>155389</t>
  </si>
  <si>
    <t>400MCG SLG TBL NOB 30</t>
  </si>
  <si>
    <t>84401</t>
  </si>
  <si>
    <t>400MG CPS DUR 50</t>
  </si>
  <si>
    <t>10843</t>
  </si>
  <si>
    <t>8MG CPS PRO 30</t>
  </si>
  <si>
    <t>10848</t>
  </si>
  <si>
    <t>8MG CPS PRO 60</t>
  </si>
  <si>
    <t>KORTIKOSTEROIDY</t>
  </si>
  <si>
    <t>84700</t>
  </si>
  <si>
    <t>OTOBACID N</t>
  </si>
  <si>
    <t>0,2MG/G+5MG/G+479,8MG/G AUR GT</t>
  </si>
  <si>
    <t>METOKLOPRAMID</t>
  </si>
  <si>
    <t>93104</t>
  </si>
  <si>
    <t>10MG TBL NOB 40</t>
  </si>
  <si>
    <t>164740</t>
  </si>
  <si>
    <t>12895</t>
  </si>
  <si>
    <t>100MG POR GRA SUS 30 I</t>
  </si>
  <si>
    <t>112308</t>
  </si>
  <si>
    <t>OXYCODON SANDOZ RETARD</t>
  </si>
  <si>
    <t>129790</t>
  </si>
  <si>
    <t>176954</t>
  </si>
  <si>
    <t>211504</t>
  </si>
  <si>
    <t>PRAGIOLA</t>
  </si>
  <si>
    <t>SUMATRIPTAN</t>
  </si>
  <si>
    <t>119115</t>
  </si>
  <si>
    <t>SUMATRIPTAN ACTAVIS</t>
  </si>
  <si>
    <t>50MG TBL OBD 6 I</t>
  </si>
  <si>
    <t>107976</t>
  </si>
  <si>
    <t>SUMAMIGREN</t>
  </si>
  <si>
    <t>50MG TBL FLM 6</t>
  </si>
  <si>
    <t>59672</t>
  </si>
  <si>
    <t>TRALGIT SR 100</t>
  </si>
  <si>
    <t>109799</t>
  </si>
  <si>
    <t>500MG/30MG TBL NOB 30</t>
  </si>
  <si>
    <t>ANTIBIOTIKA V KOMBINACI S OSTATNÍMI LÉČIVY</t>
  </si>
  <si>
    <t>1077</t>
  </si>
  <si>
    <t>OPHTHALMO-FRAMYKOIN COMP.</t>
  </si>
  <si>
    <t>OPH UNG 5G</t>
  </si>
  <si>
    <t>173421</t>
  </si>
  <si>
    <t>NIFUROXAZID</t>
  </si>
  <si>
    <t>214593</t>
  </si>
  <si>
    <t>ERCEFURYL 200 MG CPS.</t>
  </si>
  <si>
    <t>200MG CPS DUR 14</t>
  </si>
  <si>
    <t>ONDANSETRON</t>
  </si>
  <si>
    <t>11635</t>
  </si>
  <si>
    <t>ONDANSETRON SANDOZ</t>
  </si>
  <si>
    <t>8MG TBL FLM 10</t>
  </si>
  <si>
    <t>84262</t>
  </si>
  <si>
    <t>TRALGIT GTT.</t>
  </si>
  <si>
    <t>100MG/ML POR GTT SOL 96ML</t>
  </si>
  <si>
    <t>112004</t>
  </si>
  <si>
    <t>TRAMADOL RETARD ACTAVIS</t>
  </si>
  <si>
    <t>100MG TBL PRO 30 I</t>
  </si>
  <si>
    <t>198058</t>
  </si>
  <si>
    <t>SANVAL</t>
  </si>
  <si>
    <t>10MG TBL FLM 100</t>
  </si>
  <si>
    <t>41826</t>
  </si>
  <si>
    <t>90MG TBL RET 60</t>
  </si>
  <si>
    <t>ELETRIPTAN</t>
  </si>
  <si>
    <t>59768</t>
  </si>
  <si>
    <t>RELPAX</t>
  </si>
  <si>
    <t>80MG TBL FLM 2 I</t>
  </si>
  <si>
    <t>124572</t>
  </si>
  <si>
    <t>KAPSAICIN</t>
  </si>
  <si>
    <t>149227</t>
  </si>
  <si>
    <t>QUTENZA</t>
  </si>
  <si>
    <t>179MG DRM EMP 1+50G GEL</t>
  </si>
  <si>
    <t>LIDOKAIN</t>
  </si>
  <si>
    <t>191382</t>
  </si>
  <si>
    <t>VERSATIS</t>
  </si>
  <si>
    <t>5% EMP MED 20</t>
  </si>
  <si>
    <t>LORNOXIKAM</t>
  </si>
  <si>
    <t>119899</t>
  </si>
  <si>
    <t>XEFO RAPID</t>
  </si>
  <si>
    <t>8MG TBL FLM 30</t>
  </si>
  <si>
    <t>187983</t>
  </si>
  <si>
    <t>CERUCAL</t>
  </si>
  <si>
    <t>METOPROLOL</t>
  </si>
  <si>
    <t>210546</t>
  </si>
  <si>
    <t>75MG CPS DUR 84</t>
  </si>
  <si>
    <t>SULFADIAZIN, STŘÍBRNÁ SŮL, KOMBINACE</t>
  </si>
  <si>
    <t>14875</t>
  </si>
  <si>
    <t>IALUGEN PLUS</t>
  </si>
  <si>
    <t>2MG/G+10MG/G CRM 20G</t>
  </si>
  <si>
    <t>107983</t>
  </si>
  <si>
    <t>100MG TBL FLM 6</t>
  </si>
  <si>
    <t>184621</t>
  </si>
  <si>
    <t>250MG TBL PRO 60</t>
  </si>
  <si>
    <t>184750</t>
  </si>
  <si>
    <t>PALEXIA</t>
  </si>
  <si>
    <t>75MG TBL FLM 20</t>
  </si>
  <si>
    <t>TETANOVÝ TOXOID</t>
  </si>
  <si>
    <t>83443</t>
  </si>
  <si>
    <t>TETAVAX</t>
  </si>
  <si>
    <t>INJ SUS ISP 1X0,5ML</t>
  </si>
  <si>
    <t>24737</t>
  </si>
  <si>
    <t>TRAMADOL SANDOZ RETARD</t>
  </si>
  <si>
    <t>VITAMIN B1 V KOMBINACI S VITAMINEM B6 A/NEBO B12</t>
  </si>
  <si>
    <t>42476</t>
  </si>
  <si>
    <t>MILGAMMA</t>
  </si>
  <si>
    <t>50MG/250MCG TBL OBD 50</t>
  </si>
  <si>
    <t>146877</t>
  </si>
  <si>
    <t>APO-ZOLPIDEM</t>
  </si>
  <si>
    <t>198054</t>
  </si>
  <si>
    <t>201609</t>
  </si>
  <si>
    <t>37,5MG/325MG TBL FLM 30X1</t>
  </si>
  <si>
    <t>201613</t>
  </si>
  <si>
    <t>ZALDIAR EFFERVESCENS</t>
  </si>
  <si>
    <t>37,5MG/325MG TBL EFF 10</t>
  </si>
  <si>
    <t>BROMHEXIN</t>
  </si>
  <si>
    <t>10224</t>
  </si>
  <si>
    <t>BROMHEXIN 12 KM-KAPKY</t>
  </si>
  <si>
    <t>12MG/ML POR GTT SOL 30ML</t>
  </si>
  <si>
    <t>BUPROPION</t>
  </si>
  <si>
    <t>47545</t>
  </si>
  <si>
    <t>INDAPAMID</t>
  </si>
  <si>
    <t>151949</t>
  </si>
  <si>
    <t>INDAP</t>
  </si>
  <si>
    <t>2,5MG CPS DUR 100</t>
  </si>
  <si>
    <t>KODEIN</t>
  </si>
  <si>
    <t>56993</t>
  </si>
  <si>
    <t>CODEIN SLOVAKOFARMA</t>
  </si>
  <si>
    <t>30MG TBL NOB 10</t>
  </si>
  <si>
    <t>TELMISARTAN A AMLODIPIN</t>
  </si>
  <si>
    <t>167852</t>
  </si>
  <si>
    <t>TWYNSTA</t>
  </si>
  <si>
    <t>80MG/5MG TBL NOB 28</t>
  </si>
  <si>
    <t>CETIRIZIN</t>
  </si>
  <si>
    <t>99600</t>
  </si>
  <si>
    <t>10MG TBL FLM 90</t>
  </si>
  <si>
    <t>ROSUVASTATIN</t>
  </si>
  <si>
    <t>148074</t>
  </si>
  <si>
    <t>ROSUCARD</t>
  </si>
  <si>
    <t>20MG TBL FLM 90</t>
  </si>
  <si>
    <t>88219</t>
  </si>
  <si>
    <t>124957</t>
  </si>
  <si>
    <t>BUPRENORPHINE SANDOZ</t>
  </si>
  <si>
    <t>87076</t>
  </si>
  <si>
    <t>300MG CPS DUR 20</t>
  </si>
  <si>
    <t>FUMARAN ŽELEZNATÝ A KYSELINA LISTOVÁ</t>
  </si>
  <si>
    <t>169452</t>
  </si>
  <si>
    <t>FERRETAB COMP.</t>
  </si>
  <si>
    <t>50MG/0,5MG CPS DUR 100</t>
  </si>
  <si>
    <t>HEPATITIDA A, INAKTIVOVANÝ CELÝ VIRUS</t>
  </si>
  <si>
    <t>14322</t>
  </si>
  <si>
    <t>HAVRIX 1440</t>
  </si>
  <si>
    <t>1440EU INJ SUS 1X1ML SJ</t>
  </si>
  <si>
    <t>103788</t>
  </si>
  <si>
    <t>JODOVÁ TERAPIE</t>
  </si>
  <si>
    <t>61158</t>
  </si>
  <si>
    <t>JODID 100</t>
  </si>
  <si>
    <t>100MCG TBL NOB 100 I</t>
  </si>
  <si>
    <t>158838</t>
  </si>
  <si>
    <t>VERSATIS 5% LÉČIVÁ NÁPLAST</t>
  </si>
  <si>
    <t>DRM EMP MED 20</t>
  </si>
  <si>
    <t>119900</t>
  </si>
  <si>
    <t>8MG TBL FLM 50</t>
  </si>
  <si>
    <t>132638</t>
  </si>
  <si>
    <t>112298</t>
  </si>
  <si>
    <t>28217</t>
  </si>
  <si>
    <t>210654</t>
  </si>
  <si>
    <t>PREGABALIN MYLAN PHARMA</t>
  </si>
  <si>
    <t>210704</t>
  </si>
  <si>
    <t>PREGABALIN MYLAN</t>
  </si>
  <si>
    <t>14134</t>
  </si>
  <si>
    <t>ROSEMIG</t>
  </si>
  <si>
    <t>50MG TBL FLM 6 I</t>
  </si>
  <si>
    <t>184604</t>
  </si>
  <si>
    <t>200MG TBL PRO 60</t>
  </si>
  <si>
    <t>184728</t>
  </si>
  <si>
    <t>50MG TBL FLM 20</t>
  </si>
  <si>
    <t>57793</t>
  </si>
  <si>
    <t>TRAMAL KAPKY 100 MG/1 ML</t>
  </si>
  <si>
    <t>100MG/ML POR GTT SOL 1X96ML</t>
  </si>
  <si>
    <t>42777</t>
  </si>
  <si>
    <t>150MG TBL PRO 50</t>
  </si>
  <si>
    <t>115562</t>
  </si>
  <si>
    <t>150MG CPS PRO 30</t>
  </si>
  <si>
    <t>142083</t>
  </si>
  <si>
    <t>75MG CPS PRO 90</t>
  </si>
  <si>
    <t>16286</t>
  </si>
  <si>
    <t>STILNOX</t>
  </si>
  <si>
    <t>163149</t>
  </si>
  <si>
    <t>HYPNOGEN</t>
  </si>
  <si>
    <t>201290</t>
  </si>
  <si>
    <t>MEDRACET</t>
  </si>
  <si>
    <t>37,5MG/325MG TBL NOB 30</t>
  </si>
  <si>
    <t>214033</t>
  </si>
  <si>
    <t>75MG/650MG TBL PRO 60 I</t>
  </si>
  <si>
    <t>85525</t>
  </si>
  <si>
    <t>AMOKSIKLAV 625 MG</t>
  </si>
  <si>
    <t>500MG/125MG TBL FLM 21</t>
  </si>
  <si>
    <t>81456</t>
  </si>
  <si>
    <t>667G/L POR SOL 1X500ML HDP</t>
  </si>
  <si>
    <t>CEFUROXIM</t>
  </si>
  <si>
    <t>42845</t>
  </si>
  <si>
    <t>ZINNAT</t>
  </si>
  <si>
    <t>125MG POR GRA SUS 50ML</t>
  </si>
  <si>
    <t>18547</t>
  </si>
  <si>
    <t>XORIMAX</t>
  </si>
  <si>
    <t>86264</t>
  </si>
  <si>
    <t>IBUPROFEN</t>
  </si>
  <si>
    <t>32018</t>
  </si>
  <si>
    <t>IBUPROFEN AL 400</t>
  </si>
  <si>
    <t>SILDENAFIL</t>
  </si>
  <si>
    <t>26908</t>
  </si>
  <si>
    <t>VIAGRA</t>
  </si>
  <si>
    <t>50MG TBL FLM 4 I</t>
  </si>
  <si>
    <t>59755</t>
  </si>
  <si>
    <t>FRONTIN</t>
  </si>
  <si>
    <t>0,25MG TBL NOB 100</t>
  </si>
  <si>
    <t>198022</t>
  </si>
  <si>
    <t>155999</t>
  </si>
  <si>
    <t>50MCG/H TDR EMP 5 II</t>
  </si>
  <si>
    <t>1066</t>
  </si>
  <si>
    <t>250IU/G+5,2MG/G UNG 10G</t>
  </si>
  <si>
    <t>16445</t>
  </si>
  <si>
    <t>TEGRETOL CR 400</t>
  </si>
  <si>
    <t>400MG TBL PRO 30</t>
  </si>
  <si>
    <t>46694</t>
  </si>
  <si>
    <t>125MCG TBL NOB 100</t>
  </si>
  <si>
    <t>27113</t>
  </si>
  <si>
    <t>150MG CPS DUR 112(2X56)</t>
  </si>
  <si>
    <t>211873</t>
  </si>
  <si>
    <t>RANITIDIN</t>
  </si>
  <si>
    <t>47471</t>
  </si>
  <si>
    <t>RANISAN</t>
  </si>
  <si>
    <t>150MG TBL FLM 60</t>
  </si>
  <si>
    <t>TOLPERISON</t>
  </si>
  <si>
    <t>57525</t>
  </si>
  <si>
    <t>MYDOCALM</t>
  </si>
  <si>
    <t>150MG TBL FLM 30</t>
  </si>
  <si>
    <t>104494</t>
  </si>
  <si>
    <t>150MG TBL PRO 60 I</t>
  </si>
  <si>
    <t>132873</t>
  </si>
  <si>
    <t>TRAMAL RETARD TABLETY 100 MG</t>
  </si>
  <si>
    <t>VÁPNÍK, KOMBINACE S VITAMINEM D A/NEBO JINÝMI LÉČIVY</t>
  </si>
  <si>
    <t>164888</t>
  </si>
  <si>
    <t>CALTRATE 600 MG/400 IU D3 POTAHOVANÁ TABLETA</t>
  </si>
  <si>
    <t>600MG/400IU TBL FLM 90</t>
  </si>
  <si>
    <t>132871</t>
  </si>
  <si>
    <t>37,5MG/325MG TBL FLM 10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</si>
  <si>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</si>
  <si>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</si>
  <si>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</si>
  <si>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</si>
  <si>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N02AB03 - FENTANYL</t>
  </si>
  <si>
    <t>N02AE01 - BUPRENORFIN</t>
  </si>
  <si>
    <t>N03AX16 - PREGABALIN</t>
  </si>
  <si>
    <t>N02AA05 - OXYKODON</t>
  </si>
  <si>
    <t>N02AJ13 - TRAMADOL A PARACETAMOL</t>
  </si>
  <si>
    <t>N06AB10 - ESCITALOPRAM</t>
  </si>
  <si>
    <t>C10AA07 - ROSUVASTATIN</t>
  </si>
  <si>
    <t>N06AB04 - CITALOPRAM</t>
  </si>
  <si>
    <t>N02CC01 - SUMATRIPTAN</t>
  </si>
  <si>
    <t>C09CA01 - LOSARTAN</t>
  </si>
  <si>
    <t>H03AA01 - LEVOTHYROXIN, SODNÁ SŮL</t>
  </si>
  <si>
    <t>A02BA02 - RANITIDIN</t>
  </si>
  <si>
    <t>N05BA12 - ALPRAZOLAM</t>
  </si>
  <si>
    <t>N02AJ06 - KODEIN A PARACETAMOL</t>
  </si>
  <si>
    <t>N06AX21 - DULOXETIN</t>
  </si>
  <si>
    <t>N03AF01 - KARBAMAZEPIN</t>
  </si>
  <si>
    <t>C09DB04 - TELMISARTAN A AMLODIPIN</t>
  </si>
  <si>
    <t>N06AX16 - VENLAFAXIN</t>
  </si>
  <si>
    <t>C10AA05 - ATORVASTATIN</t>
  </si>
  <si>
    <t>A03FA07 - ITOPRIDUM</t>
  </si>
  <si>
    <t>J01DC02 - CEFUROXIM</t>
  </si>
  <si>
    <t>A10AB01 - INSULIN LIDSKÝ</t>
  </si>
  <si>
    <t>M01AC06 - MELOXIKAM</t>
  </si>
  <si>
    <t>H03AA01</t>
  </si>
  <si>
    <t>M01AC06</t>
  </si>
  <si>
    <t>N02AA05</t>
  </si>
  <si>
    <t>N02AB03</t>
  </si>
  <si>
    <t>N02AE01</t>
  </si>
  <si>
    <t>N03AF01</t>
  </si>
  <si>
    <t>N03AX16</t>
  </si>
  <si>
    <t>N06AB04</t>
  </si>
  <si>
    <t>N06AB10</t>
  </si>
  <si>
    <t>N06AX16</t>
  </si>
  <si>
    <t>N06AX21</t>
  </si>
  <si>
    <t>N02AJ13</t>
  </si>
  <si>
    <t>N02CC01</t>
  </si>
  <si>
    <t>N05BA12</t>
  </si>
  <si>
    <t>A03FA07</t>
  </si>
  <si>
    <t>C09CA01</t>
  </si>
  <si>
    <t>N02AJ06</t>
  </si>
  <si>
    <t>A02BA02</t>
  </si>
  <si>
    <t>C10AA07</t>
  </si>
  <si>
    <t>C10AA05</t>
  </si>
  <si>
    <t>A10AB01</t>
  </si>
  <si>
    <t>C09DB04</t>
  </si>
  <si>
    <t>J01DC02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</si>
  <si>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</si>
  <si>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</si>
  <si>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</si>
  <si>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</si>
  <si>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</si>
  <si>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</si>
  <si>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</si>
  <si>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</si>
  <si>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</si>
  <si>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</si>
  <si>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</si>
  <si>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</si>
  <si>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50115050</t>
  </si>
  <si>
    <t>obvazový materiál (Z502)</t>
  </si>
  <si>
    <t>ZA571</t>
  </si>
  <si>
    <t>Set sterilní pro anestezii bal. á 28 ks 4706312</t>
  </si>
  <si>
    <t>50115060</t>
  </si>
  <si>
    <t>ZPr - ostatní (Z503)</t>
  </si>
  <si>
    <t>ZG916</t>
  </si>
  <si>
    <t>Elektroda neutrální bipolární pro dospělé á 100 ks 2510</t>
  </si>
  <si>
    <t>ZN297</t>
  </si>
  <si>
    <t>Hadička spojovací Gamaplus HS 1,8 x 450 LL NO DOP 606301-ND</t>
  </si>
  <si>
    <t>ZA788</t>
  </si>
  <si>
    <t>Stříkačka injekční 2-dílná 20 ml L Inject Solo 4606205V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</si>
  <si>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</si>
  <si>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</si>
  <si>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</si>
  <si>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</si>
  <si>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</si>
  <si>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</si>
  <si>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</si>
  <si>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</si>
  <si>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ZB259</t>
  </si>
  <si>
    <t>Jehla radiofrekvenční 22 G 100 mm active tip 5 mm, bal. á 10 ks, SMK-S1005-22</t>
  </si>
  <si>
    <t>ZJ184</t>
  </si>
  <si>
    <t>Jehla stimuplex - ultra 360 G22/0,7 x 50 mm á 25 ks 4892505-01</t>
  </si>
  <si>
    <t>50115067</t>
  </si>
  <si>
    <t>ZPr - rukavice (Z532)</t>
  </si>
  <si>
    <t>ZP947</t>
  </si>
  <si>
    <t>Rukavice nitril basic bez p. modré M bal. á 200 ks 44751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</si>
  <si>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</si>
  <si>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</si>
  <si>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</si>
  <si>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</si>
  <si>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</si>
  <si>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</si>
  <si>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</si>
  <si>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</si>
  <si>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</si>
  <si>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</si>
  <si>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</si>
  <si>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</si>
  <si>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DE022</t>
  </si>
  <si>
    <t>Glukózová membránová souprava</t>
  </si>
  <si>
    <t>DG388</t>
  </si>
  <si>
    <t>Játrový bujon (10ml)</t>
  </si>
  <si>
    <t>DB437</t>
  </si>
  <si>
    <t>KALIBRACNI PLYN 1(10 bar)</t>
  </si>
  <si>
    <t>DD076</t>
  </si>
  <si>
    <t>MEMBRÁNOVÁ SOUPRAVA pO2</t>
  </si>
  <si>
    <t>DA001</t>
  </si>
  <si>
    <t>PROUZKY DIAPHAN pro samotestování 50ks</t>
  </si>
  <si>
    <t>ZA583</t>
  </si>
  <si>
    <t>Čtverečky desinfekční Webcol 3,5 x 3,5 cm 70% á 4000 ks 6818-1</t>
  </si>
  <si>
    <t>ZM937</t>
  </si>
  <si>
    <t>Fixace nosních katetrů tubifix hypoalergenní bal. á 100 ks P-NOSE</t>
  </si>
  <si>
    <t>ZA563</t>
  </si>
  <si>
    <t>Kompresa AB 20 x 20 cm/1 ks sterilní NT savá (1230114041) 1327114041</t>
  </si>
  <si>
    <t>ZD668</t>
  </si>
  <si>
    <t>Kompresa gáza 10 x 10 cm/5 ks sterilní 1325019275</t>
  </si>
  <si>
    <t>ZC845</t>
  </si>
  <si>
    <t>Kompresa NT 10 x 20 cm/5 ks sterilní 26621</t>
  </si>
  <si>
    <t>ZC854</t>
  </si>
  <si>
    <t>Kompresa NT 7,5 x 7,5 cm/2 ks sterilní 26510</t>
  </si>
  <si>
    <t>ZK087</t>
  </si>
  <si>
    <t>Krém cavilon ochranný bariérový á 28 g bal. á 12 ks 3391E</t>
  </si>
  <si>
    <t>ZA333</t>
  </si>
  <si>
    <t>Krytí aquacel Ag hydrofibre 10 x 10 cm á 10 ks 0081082 403708</t>
  </si>
  <si>
    <t>ZD599</t>
  </si>
  <si>
    <t>Krytí atrauman 7,5 x 10 cm bal. á 10 ks 499513</t>
  </si>
  <si>
    <t>ZL410</t>
  </si>
  <si>
    <t>Krytí gelové Hemagel 100 g A2681147</t>
  </si>
  <si>
    <t>ZA627</t>
  </si>
  <si>
    <t>Krytí granuflex extra thin 5 x 10 cm á 10 ks 0021661 187959</t>
  </si>
  <si>
    <t>ZA544</t>
  </si>
  <si>
    <t>Krytí inadine nepřilnavé 5,0 x 5,0 cm 1/10 SYS01481EE</t>
  </si>
  <si>
    <t>ZA547</t>
  </si>
  <si>
    <t>Krytí inadine nepřilnavé 9,5 x 9,5 cm 1/10 SYS01512EE</t>
  </si>
  <si>
    <t>ZL853</t>
  </si>
  <si>
    <t>Krytí mastný tyl jelonet 10 x 40 cm á 10 ks 7459</t>
  </si>
  <si>
    <t>ZD633</t>
  </si>
  <si>
    <t>Krytí mepilex border sacrum 18 x 18 cm bal. á 5 ks 282000-01</t>
  </si>
  <si>
    <t>ZA513</t>
  </si>
  <si>
    <t>Krytí s mastí atrauman 10 x 10 cm bal. á 10 ks 499573</t>
  </si>
  <si>
    <t>ZC701</t>
  </si>
  <si>
    <t>Krytí tegaderm 10,0 cm x 11,5 cm bal. á 50 ks oválný 9546HP</t>
  </si>
  <si>
    <t>ZA543</t>
  </si>
  <si>
    <t>Krytí tielle pěnové   7 x  9 cm bal. á 10 ks SYS MTL100 EE</t>
  </si>
  <si>
    <t>ZB404</t>
  </si>
  <si>
    <t>Náplast cosmos 8 cm x 1 m 5403353</t>
  </si>
  <si>
    <t>ZA418</t>
  </si>
  <si>
    <t>Náplast metaline pod TS 8 x 9 cm 23094</t>
  </si>
  <si>
    <t>ZA450</t>
  </si>
  <si>
    <t>Náplast omniplast 1,25 cm x 9,1 m 9004520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</si>
  <si>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</si>
  <si>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</si>
  <si>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</si>
  <si>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</si>
  <si>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</si>
  <si>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</si>
  <si>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</si>
  <si>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</si>
  <si>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</si>
  <si>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</si>
  <si>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</si>
  <si>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</si>
  <si>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</si>
  <si>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</si>
  <si>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</si>
  <si>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</si>
  <si>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</si>
  <si>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</si>
  <si>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ZA577</t>
  </si>
  <si>
    <t>Set rouškovací Certofix pro CVC bal á 10 ks 291832</t>
  </si>
  <si>
    <t>ZA527</t>
  </si>
  <si>
    <t>Set sterilní pro malé chir.výkony Mediset bal. á 27 ks 4709673</t>
  </si>
  <si>
    <t>ZA572</t>
  </si>
  <si>
    <t>Set sterilní pro převaz rány Mediset 4706321</t>
  </si>
  <si>
    <t>ZA443</t>
  </si>
  <si>
    <t>Šátek trojcípý NT 136 x 96 x 96 cm 20002 náhrada ZA083</t>
  </si>
  <si>
    <t>ZA617</t>
  </si>
  <si>
    <t>Tampon TC-OC k ošetření dutiny ústní á 250 ks 12240</t>
  </si>
  <si>
    <t>ZM000</t>
  </si>
  <si>
    <t>Vata obvazová skládaná 50g 004307667</t>
  </si>
  <si>
    <t>ZP987</t>
  </si>
  <si>
    <t>Adaptér k setu pro enterální výživu ENFIT 777401 bal. á 30 ks 777444</t>
  </si>
  <si>
    <t>ZK693</t>
  </si>
  <si>
    <t>Aquapak - sterilní voda 1070 ml + adaptér 404128</t>
  </si>
  <si>
    <t>ZF191</t>
  </si>
  <si>
    <t>Držák rampy univerzální SU 200</t>
  </si>
  <si>
    <t>ZC648</t>
  </si>
  <si>
    <t>Elektroda EKG pěnová pr. 55 mm pro dospělé H-108002</t>
  </si>
  <si>
    <t>ZB844</t>
  </si>
  <si>
    <t>Esmarch - pryžové obinadlo 60 x 1250 KVS 06125</t>
  </si>
  <si>
    <t>ZB295</t>
  </si>
  <si>
    <t>Filtr iso-gard hepa čistý bal. á 20 ks 28012</t>
  </si>
  <si>
    <t>ZD454</t>
  </si>
  <si>
    <t>Filtr pro dospělé s HME a portem 038-41-355</t>
  </si>
  <si>
    <t>ZC968</t>
  </si>
  <si>
    <t>Filtrate bag 5029011</t>
  </si>
  <si>
    <t>ZJ027</t>
  </si>
  <si>
    <t>Helma castar R vel. L  CP211L/2R</t>
  </si>
  <si>
    <t>ZC703</t>
  </si>
  <si>
    <t>Jehelec mathieu 170 mm P01238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</si>
  <si>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</si>
  <si>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</si>
  <si>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</si>
  <si>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</si>
  <si>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ZA725</t>
  </si>
  <si>
    <t>Kanyla TS 8,0 s manžetou bal. á 10 ks 100/860/080</t>
  </si>
  <si>
    <t>ZC982</t>
  </si>
  <si>
    <t>Kanyla TS 8,5 s manžetou bal. á 10 ks 100/860/085</t>
  </si>
  <si>
    <t>ZD071</t>
  </si>
  <si>
    <t>Kanyla TS 9,0 s manžetou bal. á 10 ks 100/860/090 suctionaid</t>
  </si>
  <si>
    <t>ZC490</t>
  </si>
  <si>
    <t>Kartáček zubní s odsáváním P2220</t>
  </si>
  <si>
    <t>ZQ021</t>
  </si>
  <si>
    <t>Kartáček zubní s proplachem silikonový bal. á 20 ks 51410100</t>
  </si>
  <si>
    <t>ZK884</t>
  </si>
  <si>
    <t>Kohout trojcestný discofix modrý 4095111</t>
  </si>
  <si>
    <t>ZO372</t>
  </si>
  <si>
    <t>Konektor bezjehlový OptiSyte JIM:JSM4001</t>
  </si>
  <si>
    <t>ZP163</t>
  </si>
  <si>
    <t>Konektor flocare stupňový pro sondu typu ENLock/sondu s kónusovým konektorem bal. á 30 ks 589828</t>
  </si>
  <si>
    <t>ZP078</t>
  </si>
  <si>
    <t>Kontejner 25 ml PP šroubový sterilní uzávěr 2680/EST/SG</t>
  </si>
  <si>
    <t>ZB103</t>
  </si>
  <si>
    <t>Láhev k odsávačce flovac 2l hadice 1,8 m 000-036-021</t>
  </si>
  <si>
    <t>ZB793</t>
  </si>
  <si>
    <t>Lžíce laryngoskopická 3 bal. á 10 ks DS.2940.150.20</t>
  </si>
  <si>
    <t>ZB794</t>
  </si>
  <si>
    <t>Lžíce laryngoskopická 4 bal. á 10 ks DS.2940.150.25</t>
  </si>
  <si>
    <t>ZE159</t>
  </si>
  <si>
    <t>Nádoba na kontaminovaný odpad 2 l 15-0003</t>
  </si>
  <si>
    <t>ZB965</t>
  </si>
  <si>
    <t>Nůžky chirurgické rovné hrotnaté 130 mm B397113920003</t>
  </si>
  <si>
    <t>ZB439</t>
  </si>
  <si>
    <t>Odstraňovač náplastí Convacare á 100 ks 0011279 37443 - výpadek do konce dubna!!!!!!!!!!!!!</t>
  </si>
  <si>
    <t>ZD069</t>
  </si>
  <si>
    <t>Pinzeta anatomická rovná úzká 145 mm B397114920003</t>
  </si>
  <si>
    <t>ZB963</t>
  </si>
  <si>
    <t>Pinzeta anatomická úzká 145 mm B397114920019</t>
  </si>
  <si>
    <t>ZC640</t>
  </si>
  <si>
    <t>Senzor flotrac s hadicí 213 cm MHD8R</t>
  </si>
  <si>
    <t>ZP046</t>
  </si>
  <si>
    <t>Set dialyzační Multifiltrate PRO CiCa HD 1000 F00000463</t>
  </si>
  <si>
    <t>ZJ695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</si>
  <si>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</si>
  <si>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</si>
  <si>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</si>
  <si>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</si>
  <si>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odběrová tracheální na odběr sekretu G05206</t>
  </si>
  <si>
    <t>ZA860</t>
  </si>
  <si>
    <t>Spojka dvojitá otočná čistá á 20 ks 23412</t>
  </si>
  <si>
    <t>ZD458</t>
  </si>
  <si>
    <t>Spojka vrapovaná roztaž.rovná 15F bal. á 50 ks 038-61-311</t>
  </si>
  <si>
    <t>ZB488</t>
  </si>
  <si>
    <t>Sprej cavilon 28 ml bal. á 12 ks 3346E</t>
  </si>
  <si>
    <t>ZH168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</si>
  <si>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</si>
  <si>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</si>
  <si>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</si>
  <si>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</si>
  <si>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</si>
  <si>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</si>
  <si>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</si>
  <si>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</si>
  <si>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</si>
  <si>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</si>
  <si>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</si>
  <si>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ZD854</t>
  </si>
  <si>
    <t>Systém hrudní drenáže Aqua Seal 2 cestný 8888571406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</si>
  <si>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</si>
  <si>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</si>
  <si>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</si>
  <si>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</si>
  <si>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</si>
  <si>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</si>
  <si>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ZL333</t>
  </si>
  <si>
    <t>Systém odsávací uzavřený ET Comfortsoft CH 14 55 cm 72 hod. 02-011-11</t>
  </si>
  <si>
    <t>ZL434</t>
  </si>
  <si>
    <t>Trokar hrudní CH16 délka 20 cm vnější pr. 5,3 mm bal. á 10 ks 02.000.30.016</t>
  </si>
  <si>
    <t>ZB689</t>
  </si>
  <si>
    <t>Trokar hrudní redax F18 atraumatický bal. á 10 ks 21118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</si>
  <si>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</si>
  <si>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</si>
  <si>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</si>
  <si>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</si>
  <si>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</si>
  <si>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</si>
  <si>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</si>
  <si>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</si>
  <si>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</si>
  <si>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</si>
  <si>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</si>
  <si>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</si>
  <si>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</si>
  <si>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</si>
  <si>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</si>
  <si>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</si>
  <si>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ZB764</t>
  </si>
  <si>
    <t>Zkumavka zelená 4 ml 454051</t>
  </si>
  <si>
    <t>ZB766</t>
  </si>
  <si>
    <t>Zkumavka zelená 9 ml 455084</t>
  </si>
  <si>
    <t>ZB715</t>
  </si>
  <si>
    <t>Set pro enterální výživu kangaro univ.  á 30 ks  S777403</t>
  </si>
  <si>
    <t>ZD852</t>
  </si>
  <si>
    <t>Set spike univ. pro enterální výživu s trnem EN plus bal. á 30 ks 777401</t>
  </si>
  <si>
    <t>ZC499</t>
  </si>
  <si>
    <t>Souprave nebulizační otevřená 2505000/L</t>
  </si>
  <si>
    <t>ZA834</t>
  </si>
  <si>
    <t>Jehla injekční 0,7 x 40 mm černá 4660021</t>
  </si>
  <si>
    <t>ZA833</t>
  </si>
  <si>
    <t>Jehla injekční 0,8 x 40 mm zelená 4657527</t>
  </si>
  <si>
    <t>ZP948</t>
  </si>
  <si>
    <t>Rukavice nitril basic bez p. modré L bal. á 200 ks 44752</t>
  </si>
  <si>
    <t>ZP946</t>
  </si>
  <si>
    <t>Rukavice nitril basic bez p. modré S bal. á 200 ks 44750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</si>
  <si>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</si>
  <si>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</si>
  <si>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</si>
  <si>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</si>
  <si>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</si>
  <si>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</si>
  <si>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</si>
  <si>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</si>
  <si>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50115070</t>
  </si>
  <si>
    <t>ZPr - katetry ostatní (Z513)</t>
  </si>
  <si>
    <t>ZC637</t>
  </si>
  <si>
    <t>Arteriofix bal. á 20 ks 20G 5206324</t>
  </si>
  <si>
    <t>ZD827</t>
  </si>
  <si>
    <t>Katetr CVC 3 lumen 7 Fr x 20 cm certofix trio SB720 bal. á 10 ks 4163206E</t>
  </si>
  <si>
    <t>ZC218</t>
  </si>
  <si>
    <t>Katetr dialyzační 2 lumen 14,0 Fr x 15 cm CS-22142-F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</si>
  <si>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</si>
  <si>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</si>
  <si>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</si>
  <si>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</si>
  <si>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ZB719</t>
  </si>
  <si>
    <t>Set arteriální katetrizační 20GA x 12 cm, bal.á 10 ks, SAC-01220</t>
  </si>
  <si>
    <t>50115079</t>
  </si>
  <si>
    <t>ZPr - internzivní péče (Z542)</t>
  </si>
  <si>
    <t>ZB751</t>
  </si>
  <si>
    <t>Hadice PVC 8/12 á 30 m P00468</t>
  </si>
  <si>
    <t>ZL249</t>
  </si>
  <si>
    <t>Hadice vrapovaná bal. á 50 m 038-01-228</t>
  </si>
  <si>
    <t>ZC740</t>
  </si>
  <si>
    <t>Maska tracheostomická bal. á 50 ks 1075</t>
  </si>
  <si>
    <t>ZD534</t>
  </si>
  <si>
    <t>Okruh dýchací compact II 2,0 m 2151000</t>
  </si>
  <si>
    <t>ZC262</t>
  </si>
  <si>
    <t>Převodník tlakový PX2X2 +uzavřený odběrový set VMP172 dvojitý bal. á 10 ks T001741A</t>
  </si>
  <si>
    <t>ZA562</t>
  </si>
  <si>
    <t>Náplast cosmopor i. v. 6 x 8 cm bal. á 50 ks 9008054</t>
  </si>
  <si>
    <t>ZI599</t>
  </si>
  <si>
    <t>Náplast curapor 10 x   8 cm 32913 ( 22121,  náhrada za cosmopor )</t>
  </si>
  <si>
    <t>ZD111</t>
  </si>
  <si>
    <t>Náplast omnifix E 5 cm x 10 m 9006493</t>
  </si>
  <si>
    <t>ZD103</t>
  </si>
  <si>
    <t>Náplast omniplast 2,5 cm x 9,2 m 9004530</t>
  </si>
  <si>
    <t>ZA576</t>
  </si>
  <si>
    <t>Set sterilní pro močovou katetrizaci Mediset bal. á 10 ks 4552710</t>
  </si>
  <si>
    <t>ZA593</t>
  </si>
  <si>
    <t>Tampon sterilní stáčený 20 x 20 cm / 5 ks 28003+</t>
  </si>
  <si>
    <t>ZD212</t>
  </si>
  <si>
    <t>Brýle kyslíkové pro dospělé 1,8 m standard 1161000/L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</si>
  <si>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</si>
  <si>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</si>
  <si>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</si>
  <si>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</si>
  <si>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</si>
  <si>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</si>
  <si>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ZK974</t>
  </si>
  <si>
    <t>Cévka odsávací CH8 s přerušovačem sání P01192a</t>
  </si>
  <si>
    <t>ZD945</t>
  </si>
  <si>
    <t>Filtr bakteriální a virový 1344000S</t>
  </si>
  <si>
    <t>ZA738</t>
  </si>
  <si>
    <t>Filtr mini spike zelený 4550242</t>
  </si>
  <si>
    <t>ZB271</t>
  </si>
  <si>
    <t>Filtr perifix 0,2MY 4515501</t>
  </si>
  <si>
    <t>ZC770</t>
  </si>
  <si>
    <t>Hadička spojovací Gamaplus 3,0 x 2500LL 606347</t>
  </si>
  <si>
    <t>ZN298</t>
  </si>
  <si>
    <t>Hadička spojovací Gamaplus HS 1,8 x 1800 LL NO DOP 606304-ND</t>
  </si>
  <si>
    <t>ZA841</t>
  </si>
  <si>
    <t>Kanyla ET 4,5 s manžetou (KARIM nechce) 107-45G</t>
  </si>
  <si>
    <t>ZB429</t>
  </si>
  <si>
    <t>Kanyla ET 5,0 s manžetou 9450E</t>
  </si>
  <si>
    <t>ZB415</t>
  </si>
  <si>
    <t>Kanyla ET 5,5 s manžetou 9555E</t>
  </si>
  <si>
    <t>ZA842</t>
  </si>
  <si>
    <t>Kanyla ET 6,5 s manžetou 9465E</t>
  </si>
  <si>
    <t>ZB449</t>
  </si>
  <si>
    <t>Kanyla ET 7,0 s manžetou 9570E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</si>
  <si>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</si>
  <si>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</si>
  <si>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</si>
  <si>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</si>
  <si>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</si>
  <si>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</si>
  <si>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</si>
  <si>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</si>
  <si>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ZP986</t>
  </si>
  <si>
    <t>Kanyla ET LASER-FLEX s dvojitou manžetou nerez ocelová flexibilní vel. 4 mm sterilní jednorázová 161-40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</si>
  <si>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</si>
  <si>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</si>
  <si>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</si>
  <si>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</si>
  <si>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ZP985</t>
  </si>
  <si>
    <t>Kanyla ET LASER-FLEX s dvojitou manžetou nerez ocelová flexibilní vel. 5,5 mm sterilní jednorázová 160-55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</si>
  <si>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</si>
  <si>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</si>
  <si>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</si>
  <si>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</si>
  <si>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</si>
  <si>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</si>
  <si>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</si>
  <si>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</si>
  <si>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</si>
  <si>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</si>
  <si>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ZM085</t>
  </si>
  <si>
    <t>Konektor bezjehlový k vakům Viaflo SPIKE bal. á 30 ks EMC3482 (GMC7405)</t>
  </si>
  <si>
    <t>ZB102</t>
  </si>
  <si>
    <t>Láhev k odsávačce flovac 1l hadice 1,8 m á 45 ks 000-036-020</t>
  </si>
  <si>
    <t>ZA773</t>
  </si>
  <si>
    <t>Lžíce laryngoskopická 1 bal. á 10 ks DS.3940.185.10</t>
  </si>
  <si>
    <t>ZA923</t>
  </si>
  <si>
    <t>Lžíce laryngoskopická 2 bal. á 10 ks DS.3940.150.15</t>
  </si>
  <si>
    <t>ZA922</t>
  </si>
  <si>
    <t>Lžíce laryngoskopická 3 bal. á 10 ks DS.3940.150.20</t>
  </si>
  <si>
    <t>ZA921</t>
  </si>
  <si>
    <t>Lžíce laryngoskopická 4 bal. á 10 ks DS.3940.150.25</t>
  </si>
  <si>
    <t>ZF159</t>
  </si>
  <si>
    <t>Nádoba na kontaminovaný odpad 1 l 15-0002</t>
  </si>
  <si>
    <t>ZD007</t>
  </si>
  <si>
    <t>Rourka tracheální nasální 6,0 mm bal. á 10 ks 100/133/060</t>
  </si>
  <si>
    <t>ZB121</t>
  </si>
  <si>
    <t>Rourka tracheální nasální 6,5 mm bal. á 10 ks 100/133/065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</si>
  <si>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</si>
  <si>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</si>
  <si>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</si>
  <si>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</si>
  <si>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ZB825</t>
  </si>
  <si>
    <t>Set epidurální perifix 421 18G kompletní set 4514211C</t>
  </si>
  <si>
    <t>ZH159</t>
  </si>
  <si>
    <t>Spojka katetru přímá 15 cm bal. á 50 ks  430-005-015</t>
  </si>
  <si>
    <t>ZB682</t>
  </si>
  <si>
    <t>Spojka oboustraná otočná steril.bal. á 20 ks 23411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</si>
  <si>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</si>
  <si>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</si>
  <si>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</si>
  <si>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</si>
  <si>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</si>
  <si>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</si>
  <si>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ZF940</t>
  </si>
  <si>
    <t>Vzduchovod nosní 3,5 mm bal. á 10 ks 321035</t>
  </si>
  <si>
    <t>ZF939</t>
  </si>
  <si>
    <t>Vzduchovod nosní 4,0 mm bal. á 10 ks 321040</t>
  </si>
  <si>
    <t>ZF942</t>
  </si>
  <si>
    <t>Vzduchovod nosní 4,5 mm bal. á 10 ks 321045</t>
  </si>
  <si>
    <t>ZJ096</t>
  </si>
  <si>
    <t>Vzduchovod nosní 6,0 mm bal. á 10 ks 321060</t>
  </si>
  <si>
    <t>ZJ097</t>
  </si>
  <si>
    <t>Vzduchovod nosní 6,5 mm bal. á 10 ks 321065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</si>
  <si>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</si>
  <si>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</si>
  <si>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</si>
  <si>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</si>
  <si>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</si>
  <si>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</si>
  <si>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ZF941</t>
  </si>
  <si>
    <t>Vzduchovod nosní silikonový dětský 3,0 mm bal. á 10 ks 321030</t>
  </si>
  <si>
    <t>ZJ114</t>
  </si>
  <si>
    <t>Vzduchovod ústní guedell 110 mm bal. á 30 ks 311110</t>
  </si>
  <si>
    <t>ZK799</t>
  </si>
  <si>
    <t>Zátka combi červená 4495101</t>
  </si>
  <si>
    <t>ZA872</t>
  </si>
  <si>
    <t>Zavaděč trach. rourek ET extra-dlouhý bal. á 10 ks 100/121/200</t>
  </si>
  <si>
    <t>ZB209</t>
  </si>
  <si>
    <t>Set transfúzní BLLP pro přetlakovou transfuzi bez vzdušného filtru hemomed 05123</t>
  </si>
  <si>
    <t>ZE729</t>
  </si>
  <si>
    <t>Jehla sterican tupá na ředění semiblunt.EU 1,2/18G x 40 mm bal. á 100 ks 4550400-01</t>
  </si>
  <si>
    <t>ZN709</t>
  </si>
  <si>
    <t>Maska anesteziologická č.1 EcoMask ( s proužky ) 7091</t>
  </si>
  <si>
    <t>ZN711</t>
  </si>
  <si>
    <t>Maska anesteziologická č.3 EcoMask ( s proužky ) 7093</t>
  </si>
  <si>
    <t>ZB232</t>
  </si>
  <si>
    <t>Maska anesteziologická č.4 EcoMask ( s proužky ) 7094</t>
  </si>
  <si>
    <t>ZB235</t>
  </si>
  <si>
    <t>Maska anesteziologická vel. 3 bal. á 30 ks MP01503</t>
  </si>
  <si>
    <t>ZH193</t>
  </si>
  <si>
    <t>Maska endoskopická č.3 s membránou 30-40-333</t>
  </si>
  <si>
    <t>ZH194</t>
  </si>
  <si>
    <t>Maska endoskopická č.5 s membránou 30-40-555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</si>
  <si>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</si>
  <si>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</si>
  <si>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</si>
  <si>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</si>
  <si>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ZH458</t>
  </si>
  <si>
    <t>Maska laryngeální LM PVC silikonová manžeta bal. á 10 ks 105300-000050</t>
  </si>
  <si>
    <t>ZH459</t>
  </si>
  <si>
    <t>Maska laryngeální LM PVC silikonová manžeta bal. á 10 ks 105300-000060</t>
  </si>
  <si>
    <t>ZH450</t>
  </si>
  <si>
    <t>Maska laryngeální Sure Seal LM Cuff Pilot 105200-000040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</si>
  <si>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</si>
  <si>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</si>
  <si>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</si>
  <si>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</si>
  <si>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</si>
  <si>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</si>
  <si>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ZH789</t>
  </si>
  <si>
    <t>Okruh dýchací anesteziologický 22 mm Compact II 2 l vak 2154000</t>
  </si>
  <si>
    <t>DG395</t>
  </si>
  <si>
    <t>Diagnostická souprava AB0 set monoklonální na 30</t>
  </si>
  <si>
    <t>ZD740</t>
  </si>
  <si>
    <t>Kompresa gáza sterilkompres 7,5 x 7,5 cm/5 ks sterilní 1325019265(1230119225)</t>
  </si>
  <si>
    <t>ZA319</t>
  </si>
  <si>
    <t>Náplast durapore 2,50 cm x 9,14 m bal. á 12 ks 1538-1</t>
  </si>
  <si>
    <t>ZF351</t>
  </si>
  <si>
    <t>Náplast transpore bílá 1,25 cm x 9,14 m bal. á 24 ks 1534-0</t>
  </si>
  <si>
    <t>ZA542</t>
  </si>
  <si>
    <t>Náplast wet pruf voduvzd. 1,25 cm x 9,14 m bal. á 24 ks K00-3063C</t>
  </si>
  <si>
    <t>ZA637</t>
  </si>
  <si>
    <t>Set sterilní subclavia ARO karton á 30 ks 41024</t>
  </si>
  <si>
    <t>ZK975</t>
  </si>
  <si>
    <t>Cévka odsávací CH10 s přerušovačem sání P01169a</t>
  </si>
  <si>
    <t>ZK976</t>
  </si>
  <si>
    <t>Cévka odsávací CH12 s přerušovačem sání P01171a</t>
  </si>
  <si>
    <t>ZE177</t>
  </si>
  <si>
    <t>Filtr iso-gard dětský bal. á 50 ks 19511</t>
  </si>
  <si>
    <t>ZN646</t>
  </si>
  <si>
    <t>Fonendoskop oboustranný různé barvy 710045-s</t>
  </si>
  <si>
    <t>ZK556</t>
  </si>
  <si>
    <t>Kanyla endobronchiální 35FG 197-35R</t>
  </si>
  <si>
    <t>ZK555</t>
  </si>
  <si>
    <t>Kanyla endobronchiální 37FG 197-37R</t>
  </si>
  <si>
    <t>ZB376</t>
  </si>
  <si>
    <t>Kanyla endobronchiální 39FG 197-39R</t>
  </si>
  <si>
    <t>ZB540</t>
  </si>
  <si>
    <t>Kanyla endobronchiální 39FG 198-39L</t>
  </si>
  <si>
    <t>ZF721</t>
  </si>
  <si>
    <t>Kanyla endobronchiální 41Fr 125-41</t>
  </si>
  <si>
    <t>ZB414</t>
  </si>
  <si>
    <t>Kanyla ET 6,0 s manžetou 9460E</t>
  </si>
  <si>
    <t>ZH303</t>
  </si>
  <si>
    <t>Lžíce laryngoskopická kovová jednorázová optické vlákno č.00 typ Miller bal. á 10 ks 670185-100002</t>
  </si>
  <si>
    <t>ZE785</t>
  </si>
  <si>
    <t>Manžeta přetlaková 1000 ml classic P01269</t>
  </si>
  <si>
    <t>ZF668</t>
  </si>
  <si>
    <t>Manžeta přetlaková 500 ml classic P01268</t>
  </si>
  <si>
    <t>ZE081</t>
  </si>
  <si>
    <t>Manžeta TK k monitoru Datex a další dvouhadičková NIBP dospělá 25 - 35 cm  NIBPHPA2-L</t>
  </si>
  <si>
    <t>ZJ265</t>
  </si>
  <si>
    <t>Manžeta TK k monitoru Datex dvouhadičková NIBP 27,5-36,5 cm extra dlouhá U1886ND</t>
  </si>
  <si>
    <t>ZE195</t>
  </si>
  <si>
    <t>Manžeta TK k monitoru Mindray a další jednohadičková s vložkou 25 - 35 cm dospělá MEC 1200 NIBPHPA</t>
  </si>
  <si>
    <t>ZB683</t>
  </si>
  <si>
    <t>Sonda žaludeční CH28, délka 80 cm bal. á 25 ks 21231</t>
  </si>
  <si>
    <t>ZB684</t>
  </si>
  <si>
    <t>Sonda žaludeční CH42, délka 80 cm 22-42.520</t>
  </si>
  <si>
    <t>ZA964</t>
  </si>
  <si>
    <t>Stříkačka janett 3-dílná 60 ml sterilní vyplachovací 050ML3CZ-CEW (MRG564)</t>
  </si>
  <si>
    <t>ZB525</t>
  </si>
  <si>
    <t>Zavaděč ETK 10F bal. á 25 ks 5-15103</t>
  </si>
  <si>
    <t>ZC001</t>
  </si>
  <si>
    <t>Zavaděč ETK 5F bal. á 25 ks 5-15102</t>
  </si>
  <si>
    <t>50115064</t>
  </si>
  <si>
    <t>ZPr - šicí materiál (Z529)</t>
  </si>
  <si>
    <t>ZB217</t>
  </si>
  <si>
    <t>Šití dafilon modrý 3/0 (2) bal. á 36 ks C0932353</t>
  </si>
  <si>
    <t>ZA784</t>
  </si>
  <si>
    <t>Jehla spinální spinocan 22 G x 75 mm černá bal. á 25 ks 4507754-13</t>
  </si>
  <si>
    <t>ZB272</t>
  </si>
  <si>
    <t>Jehla spinální spinocan 22 G x 88 mm černá bal. á 25 ks 4507908-01</t>
  </si>
  <si>
    <t>ZC006</t>
  </si>
  <si>
    <t>Jehla spinální spinocan 25 G x 75 mm oranžová bal. á 25 ks 4505751-01</t>
  </si>
  <si>
    <t>ZB750</t>
  </si>
  <si>
    <t>Hadice vrapovaná metráž dělitelná po 400 mm á 50 m 1574000/W</t>
  </si>
  <si>
    <t>ZB173</t>
  </si>
  <si>
    <t>Maska kyslíková s hadičkou a nosní svorkou dospělá H-103013</t>
  </si>
  <si>
    <t>ZC366</t>
  </si>
  <si>
    <t>Převodník tlakový PX260 150 cm 1 linka bal. á 10 ks (T100209A) T100209B</t>
  </si>
  <si>
    <t>ZI558</t>
  </si>
  <si>
    <t>Náplast curapor   7 x   5 cm 32912  (22120,  náhrada za cosmopor )</t>
  </si>
  <si>
    <t>ZA446</t>
  </si>
  <si>
    <t>Vata buničitá přířezy 20 x 30 cm 1230200129</t>
  </si>
  <si>
    <t>ZC498</t>
  </si>
  <si>
    <t>Držák močových sáčků UH 800800100</t>
  </si>
  <si>
    <t>ZL688</t>
  </si>
  <si>
    <t>Proužky Accu-Check Inform IIStrip 50 EU1 á 50 ks 05942861041</t>
  </si>
  <si>
    <t>ZP357</t>
  </si>
  <si>
    <t>Tyčinka vatová zvlhčující glycerín + citron bal. á 75 ks FTL-LS-15</t>
  </si>
  <si>
    <t>ZE090</t>
  </si>
  <si>
    <t>Krytí sterilní VECA-C na perif.kanyly trans.okénko stříbro bal. á 50 ks BED:392020</t>
  </si>
  <si>
    <t>ZE368</t>
  </si>
  <si>
    <t>Elektroda EKG dětská 32 x 36 mm á 30 ks FSTC1</t>
  </si>
  <si>
    <t>ZA698</t>
  </si>
  <si>
    <t>Elektroda EKG H124SG bal. á 500 ks 31.1245.21</t>
  </si>
  <si>
    <t>ZB116</t>
  </si>
  <si>
    <t>Filtr neonatální kombinovaný 1441000</t>
  </si>
  <si>
    <t>ZQ006</t>
  </si>
  <si>
    <t>Fixace katetrová Perifix bal. á 25 ks 4511200</t>
  </si>
  <si>
    <t>ZA839</t>
  </si>
  <si>
    <t>Kanyla ET 4,0 s manžetou 9440E</t>
  </si>
  <si>
    <t>ZO251</t>
  </si>
  <si>
    <t>Kanyla ET 4,5 s manžetou s Murphyho otvorem bal. á 10 ks 112482-000045</t>
  </si>
  <si>
    <t>ZL717</t>
  </si>
  <si>
    <t>Kanyla introcan safety 3 modrá 22G bal. á 50 ks 4251128-01</t>
  </si>
  <si>
    <t>ZL716</t>
  </si>
  <si>
    <t>Kanyla introcan safety 3 žlutá 24G bal. á 50 ks 4251127-01</t>
  </si>
  <si>
    <t>ZA769</t>
  </si>
  <si>
    <t>Lžíce laryngoskopická č. 0 kovová jednorázová typ Miller optické vlákno bal. á 10 ks DS 3943.185.05</t>
  </si>
  <si>
    <t>ZH301</t>
  </si>
  <si>
    <t>Lžíce laryngoskopická kovová resterilizovatelná optické vlákno č.00 typ Miller DS 2970.185.03</t>
  </si>
  <si>
    <t>ZQ005</t>
  </si>
  <si>
    <t>Set dětský epidurální Perifix® ONE Paed (jehla Perican 18G 55MM katetr Perifix 20G, stříkačka Perifix bezodporová, stříkačka Omnifix LL, filtr antibakter. Perifix, fixace filtru Perofox PinPad, konektor Perifix) bal. á 10 ks 4512006C</t>
  </si>
  <si>
    <t>ZH432</t>
  </si>
  <si>
    <t>Jehla spinální-qunckeho hrot 22 G x 38 á 25 ks 76.111.22.015</t>
  </si>
  <si>
    <t>ZC838</t>
  </si>
  <si>
    <t>Maska anesteziologická č.0 EcoMask ( s proužky ) 7090</t>
  </si>
  <si>
    <t>ZN710</t>
  </si>
  <si>
    <t>Maska anesteziologická č.2 EcoMask ( s proužky ) 7092</t>
  </si>
  <si>
    <t>ZK712</t>
  </si>
  <si>
    <t>Maska supraglotická č. 2,0 8202000</t>
  </si>
  <si>
    <t>ZK713</t>
  </si>
  <si>
    <t>Maska supraglotická č. 2,5 8225000</t>
  </si>
  <si>
    <t>ZB141</t>
  </si>
  <si>
    <t>Okruh dýchací pro novorozence ventilační  10 mm 1,2 m hadice + vak 6202014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</si>
  <si>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</si>
  <si>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</si>
  <si>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</si>
  <si>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</si>
  <si>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</si>
  <si>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</si>
  <si>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</si>
  <si>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</si>
  <si>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</si>
  <si>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</si>
  <si>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</si>
  <si>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</si>
  <si>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</si>
  <si>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</si>
  <si>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</si>
  <si>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</si>
  <si>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</si>
  <si>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</si>
  <si>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</si>
  <si>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</si>
  <si>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</si>
  <si>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</si>
  <si>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</si>
  <si>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</si>
  <si>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</si>
  <si>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Buvaličová Lenka</t>
  </si>
  <si>
    <t>Cvrkal Pavel</t>
  </si>
  <si>
    <t>Dopitová Petra</t>
  </si>
  <si>
    <t>Dostálová Kateřina</t>
  </si>
  <si>
    <t>Fritscherová Šárka</t>
  </si>
  <si>
    <t>Fritschová Eva</t>
  </si>
  <si>
    <t>Gallová Zuzana</t>
  </si>
  <si>
    <t>Görcs Roland</t>
  </si>
  <si>
    <t>Jurečková Lucie</t>
  </si>
  <si>
    <t>Klementa Bronislav</t>
  </si>
  <si>
    <t>Konečná Iva</t>
  </si>
  <si>
    <t>Král Michal</t>
  </si>
  <si>
    <t>Mareš Marcel</t>
  </si>
  <si>
    <t>Matlochová Judit</t>
  </si>
  <si>
    <t>Michlová Markéta</t>
  </si>
  <si>
    <t>Minarik Pavel</t>
  </si>
  <si>
    <t>Mrozek Zdeněk</t>
  </si>
  <si>
    <t>Novák Tomáš</t>
  </si>
  <si>
    <t>ObarePyszková Lenka</t>
  </si>
  <si>
    <t>Papajčík Branislav</t>
  </si>
  <si>
    <t>Papajk Jan</t>
  </si>
  <si>
    <t>Petrová Jana</t>
  </si>
  <si>
    <t>Petrová Zbyňka</t>
  </si>
  <si>
    <t>Polanská Věra</t>
  </si>
  <si>
    <t>Poljaková Iveta</t>
  </si>
  <si>
    <t>Pomajbíková Hana</t>
  </si>
  <si>
    <t>Raimr Jakub</t>
  </si>
  <si>
    <t>Skácel Monika</t>
  </si>
  <si>
    <t>Skálová Jitka</t>
  </si>
  <si>
    <t>Svoboda Aleš</t>
  </si>
  <si>
    <t>Šiška Daniel</t>
  </si>
  <si>
    <t>Špaček Rostislav</t>
  </si>
  <si>
    <t>Špaňhel Jiří</t>
  </si>
  <si>
    <t>Špaňhelová Hana</t>
  </si>
  <si>
    <t>Štrba Peter</t>
  </si>
  <si>
    <t>Uvízl Radovan</t>
  </si>
  <si>
    <t>Vasiľová Lenka</t>
  </si>
  <si>
    <t>Vavrečková Tereza</t>
  </si>
  <si>
    <t>Vobrová Michaela</t>
  </si>
  <si>
    <t>Vydra David</t>
  </si>
  <si>
    <t>Vychodil Tomáš</t>
  </si>
  <si>
    <t>Vychodilová Ivana</t>
  </si>
  <si>
    <t>Zatloukalová Petra</t>
  </si>
  <si>
    <t>Zelená Barbora</t>
  </si>
  <si>
    <t>Zlámalová Jolana</t>
  </si>
  <si>
    <t>Zdravotní výkony vykázané na pracovišti v rámci ambulantní péče dle lékařů *</t>
  </si>
  <si>
    <t>7T8</t>
  </si>
  <si>
    <t>V</t>
  </si>
  <si>
    <t>78890</t>
  </si>
  <si>
    <t xml:space="preserve">SIGNÁLNÍ VÝKON INDIKACE ODBĚRU ORGÁNU NEBO ORGÁNŮ </t>
  </si>
  <si>
    <t xml:space="preserve">SIGNÁLNÍ VÝKON INDIKACE ODBcRU ORGÁNU NEBO ORGÁN_ </t>
  </si>
  <si>
    <t>06</t>
  </si>
  <si>
    <t>708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</si>
  <si>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</si>
  <si>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</si>
  <si>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</si>
  <si>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</si>
  <si>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</si>
  <si>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</si>
  <si>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</si>
  <si>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0007981</t>
  </si>
  <si>
    <t>0009709</t>
  </si>
  <si>
    <t>0058249</t>
  </si>
  <si>
    <t>GUAJACURAN 5%</t>
  </si>
  <si>
    <t>0067547</t>
  </si>
  <si>
    <t>0084090</t>
  </si>
  <si>
    <t>0085812</t>
  </si>
  <si>
    <t>LIDOCAIN 2%</t>
  </si>
  <si>
    <t>0087814</t>
  </si>
  <si>
    <t>0090044</t>
  </si>
  <si>
    <t>0090719</t>
  </si>
  <si>
    <t>TRAMAL</t>
  </si>
  <si>
    <t>0098864</t>
  </si>
  <si>
    <t>0098872</t>
  </si>
  <si>
    <t>0098876</t>
  </si>
  <si>
    <t>0030160</t>
  </si>
  <si>
    <t>MIDAZOLAM TORREX</t>
  </si>
  <si>
    <t>3</t>
  </si>
  <si>
    <t>0058228</t>
  </si>
  <si>
    <t>JEHLA STIMULAČNÍ 4894251</t>
  </si>
  <si>
    <t>JEHLA STIMULAENÍ 4894251</t>
  </si>
  <si>
    <t>0058229</t>
  </si>
  <si>
    <t>JEHLA STIMULAČNÍ 4894502</t>
  </si>
  <si>
    <t>JEHLA STIMULAENÍ 4894502</t>
  </si>
  <si>
    <t>0058230</t>
  </si>
  <si>
    <t>JEHLA STIMULAČNÍ 4894260</t>
  </si>
  <si>
    <t>JEHLA STIMULAENÍ 4894260</t>
  </si>
  <si>
    <t>0082506</t>
  </si>
  <si>
    <t>JEHLA RADIOFREKVENČNÍ SMK</t>
  </si>
  <si>
    <t>JEHLA RADIOFREKVENENÍ SMK</t>
  </si>
  <si>
    <t>0082507</t>
  </si>
  <si>
    <t>09216</t>
  </si>
  <si>
    <t>INJEKCE DO MĚKKÝCH TKÁNÍ NEBO INTRADERMÁLNÍ PUPENY</t>
  </si>
  <si>
    <t>INJEKCE DO McKKÝCH TKÁNÍ NEBO INTRADERMÁLNÍ PUPENY</t>
  </si>
  <si>
    <t>09220</t>
  </si>
  <si>
    <t>KANYLACE PERIFERNÍ ŽÍLY VČETNĚ INFÚZE</t>
  </si>
  <si>
    <t xml:space="preserve">KANYLACE PERIFERNÍ "ÍLY VÖETNc INFÚZE             </t>
  </si>
  <si>
    <t>09511</t>
  </si>
  <si>
    <t>MINIMÁLNÍ KONTAKT LÉKAŘE S PACIENTEM</t>
  </si>
  <si>
    <t xml:space="preserve">MINIMÁLNÍ KONTAKT LÉKAuE S PACIENTEM              </t>
  </si>
  <si>
    <t>29510</t>
  </si>
  <si>
    <t>OBSTŘIK PERIFERNÍHO NERVU</t>
  </si>
  <si>
    <t xml:space="preserve">OBSTuIK PERIFERNÍHO NERVU                         </t>
  </si>
  <si>
    <t>29520</t>
  </si>
  <si>
    <t>KOŘENOVÝ OBSTŘIK</t>
  </si>
  <si>
    <t xml:space="preserve">KOuENOVÝ OBSTuIK                                  </t>
  </si>
  <si>
    <t>78022</t>
  </si>
  <si>
    <t>CÍLENÉ VYŠETŘENÍ ANESTEZIOLOGEM</t>
  </si>
  <si>
    <t xml:space="preserve">CÍLENÉ VYŠETuENÍ ANESTEZIOLOGEM                   </t>
  </si>
  <si>
    <t>80021</t>
  </si>
  <si>
    <t>KOMPLEXNÍ VYŠETŘENÍ ALGEZIOLOGEM</t>
  </si>
  <si>
    <t xml:space="preserve">KOMPLEXNÍ VYŠETuENÍ ALGEZIOLOGEM                  </t>
  </si>
  <si>
    <t>80022</t>
  </si>
  <si>
    <t>CÍLENÉ VYŠETŘENÍ ALGEZIOLOGEM</t>
  </si>
  <si>
    <t xml:space="preserve">CÍLENÉ VYŠETuENÍ ALGEZIOLOGEM                     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</si>
  <si>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</si>
  <si>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</si>
  <si>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</si>
  <si>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</si>
  <si>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</si>
  <si>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OŠETuENÍ DÍTcTE DO 6 LET                          </t>
  </si>
  <si>
    <t>78050</t>
  </si>
  <si>
    <t>ANESTEZIOLOGICKÝ DOHLED BĚHEM VÝKONU Á 15 MIN.</t>
  </si>
  <si>
    <t xml:space="preserve">ANESTEZIOLOGICKÝ DOHLED BcHEM VÝKONU Á 15 MIN.    </t>
  </si>
  <si>
    <t>09215</t>
  </si>
  <si>
    <t>INJEKCE I. M., S. C., I. D.</t>
  </si>
  <si>
    <t xml:space="preserve">INJEKCE I. M., S. C., I. D.                       </t>
  </si>
  <si>
    <t>09513</t>
  </si>
  <si>
    <t>TELEFONICKÁ KONZULTACE OŠETŘUJÍCÍHO LÉKAŘE PACIENT</t>
  </si>
  <si>
    <t>TELEFONICKÁ KONZULTACE OŠETuUJÍCÍHO LÉKAuE PACIENT</t>
  </si>
  <si>
    <t>09125</t>
  </si>
  <si>
    <t>PULZNÍ OXYMETRIE</t>
  </si>
  <si>
    <t xml:space="preserve">PULZNÍ OXYMETRIE                                  </t>
  </si>
  <si>
    <t>78235</t>
  </si>
  <si>
    <t>EPIDURÁLNÍ NEBO SUBARACHNOIDEÁLNÍ PUNKCE S PODÁNÍM</t>
  </si>
  <si>
    <t>78220</t>
  </si>
  <si>
    <t xml:space="preserve">ZAVEDENÍ SVODNÉ ANESTÉZIE NERVU A NERVOVÉ PLETENĚ </t>
  </si>
  <si>
    <t xml:space="preserve">ZAVEDENÍ SVODNÉ ANESTÉZIE NERVU A NERVOVÉ PLETENc </t>
  </si>
  <si>
    <t>80023</t>
  </si>
  <si>
    <t>KONTROLNÍ VYŠETŘENÍ ALGEZIOLOGEM</t>
  </si>
  <si>
    <t xml:space="preserve">KONTROLNÍ VYŠETuENÍ ALGEZIOLOGEM                  </t>
  </si>
  <si>
    <t>80200</t>
  </si>
  <si>
    <t xml:space="preserve">RADIOFREKVENČNÍ MINIMÁLNĚ INVAZIVNÍ VÝKON V LÉČBĚ </t>
  </si>
  <si>
    <t xml:space="preserve">RADIOFREKVENÖNÍ MINIMÁLNc INVAZIVNÍ VÝKON V LÉÖBc </t>
  </si>
  <si>
    <t>0049189</t>
  </si>
  <si>
    <t>KATETR CENTRÁLNÍ VENÓZNÍ KIT</t>
  </si>
  <si>
    <t>78023</t>
  </si>
  <si>
    <t>KONTROLNÍ VYŠETŘENÍ ANESTEZIOLOGEM</t>
  </si>
  <si>
    <t xml:space="preserve">KONTROLNÍ VYŠETuENÍ ANESTEZIOLOGEM                </t>
  </si>
  <si>
    <t>78112</t>
  </si>
  <si>
    <t xml:space="preserve">INHALAÖNÍ ANESTÉZIE Á 20 MIN.                     </t>
  </si>
  <si>
    <t>78113</t>
  </si>
  <si>
    <t>KOMBINOVANÁ I. V. A INHALAČNÍ ANESTÉZIE Á 20 MIN.</t>
  </si>
  <si>
    <t xml:space="preserve">KOMBINOVANÁ I. V. A INHALAÖNÍ ANESTÉZIE Á 20 MIN. </t>
  </si>
  <si>
    <t>78987</t>
  </si>
  <si>
    <t>78988</t>
  </si>
  <si>
    <t>ANESTÉZIE S TRACHEÁLNÍ INTUBACÍ NEBO S LARYNGEÁLNÍ</t>
  </si>
  <si>
    <t>78992</t>
  </si>
  <si>
    <t>ANALGOSEDACE INTRAVENÓZNÍ</t>
  </si>
  <si>
    <t xml:space="preserve">ANALGOSEDACE INTRAVENÓZNÍ                         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</si>
  <si>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</si>
  <si>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</si>
  <si>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</si>
  <si>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</si>
  <si>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</si>
  <si>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</si>
  <si>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 xml:space="preserve">ZAJIŠTcNÍ DÝCHACÍCH CEST PuI ANESTEZII            </t>
  </si>
  <si>
    <t>78121</t>
  </si>
  <si>
    <t>KAPNOMETRIE PŘI ANESTEZII Á 20 MINUT</t>
  </si>
  <si>
    <t xml:space="preserve">KAPNOMETRIE PuI ANESTEZII Á 20 MINUT              </t>
  </si>
  <si>
    <t>78111</t>
  </si>
  <si>
    <t>ANESTÉZIE INTRAVENOZNÍ Á 20 MIN.</t>
  </si>
  <si>
    <t xml:space="preserve">ANESTÉZIE INTRAVENOZNÍ Á 20 MIN.                  </t>
  </si>
  <si>
    <t>78985</t>
  </si>
  <si>
    <t>78130</t>
  </si>
  <si>
    <t>ANESTÉZIE DÍTĚTE DO 3 LET, PŘIČTI KE KÓDU ANESTÉZI</t>
  </si>
  <si>
    <t>ANESTÉZIE DÍTcTE DO 3 LET, PuIÖTI KE KÓDU ANESTÉZI</t>
  </si>
  <si>
    <t>78210</t>
  </si>
  <si>
    <t>78986</t>
  </si>
  <si>
    <t>INHALAČNÍ ANESTÉZIE Á 20 MIN.</t>
  </si>
  <si>
    <t>78060</t>
  </si>
  <si>
    <t xml:space="preserve">POSTANESTETICKÁ PÉÖE PROVÁDcNÁ ANESTEZIOLOGEM     </t>
  </si>
  <si>
    <t>78820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</si>
  <si>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</si>
  <si>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</si>
  <si>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</si>
  <si>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</si>
  <si>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</si>
  <si>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</si>
  <si>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</si>
  <si>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</si>
  <si>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</si>
  <si>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</si>
  <si>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</si>
  <si>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</si>
  <si>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</si>
  <si>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</si>
  <si>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</si>
  <si>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</si>
  <si>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</si>
  <si>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</si>
  <si>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</si>
  <si>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</si>
  <si>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</si>
  <si>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</si>
  <si>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</si>
  <si>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</si>
  <si>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</si>
  <si>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</si>
  <si>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</si>
  <si>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</si>
  <si>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09227</t>
  </si>
  <si>
    <t xml:space="preserve">I. V. APLIKACE KRVE NEBO KREVNÍCH DERIVÁT_        </t>
  </si>
  <si>
    <t>09231</t>
  </si>
  <si>
    <t>ZAVEDENÍ KATÉTRU PRO INTRAARTERIÁLNÍ PERFÚZI</t>
  </si>
  <si>
    <t>78989</t>
  </si>
  <si>
    <t>ANESTÉZIE S ŘÍZENOU VENTILACÍ Á 20 MIN.</t>
  </si>
  <si>
    <t xml:space="preserve">ANESTÉZIE S uÍZENOU VENTILACÍ Á 20 MIN.           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</si>
  <si>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</si>
  <si>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</si>
  <si>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</si>
  <si>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</si>
  <si>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</si>
  <si>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</si>
  <si>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78995</t>
  </si>
  <si>
    <t>EPIDURÁLNÍ NEBO SUBARACHNOIDEÁLNÍ ANESTÉZIE Á 20 M</t>
  </si>
  <si>
    <t>78310</t>
  </si>
  <si>
    <t xml:space="preserve">NEODKLADNÁ KARDIOPULMONÁLNÍ RESUSCITACE ROZŠÍuENÁ </t>
  </si>
  <si>
    <t>78320</t>
  </si>
  <si>
    <t>02</t>
  </si>
  <si>
    <t>I. V. APLIKACE KRVE NEBO KREVNÍCH DERIVÁTŮ</t>
  </si>
  <si>
    <t>78114</t>
  </si>
  <si>
    <t>09225</t>
  </si>
  <si>
    <t>KANYLACE CENTRÁLNÍ ŽÍLY ZA KONTROLY CELKOVÉHO STAV</t>
  </si>
  <si>
    <t>KANYLACE CENTRÁLNÍ "ÍLY ZA KONTROLY CELKOVÉHO STAV</t>
  </si>
  <si>
    <t xml:space="preserve">NEODKLADNÁ KARDIOPULMONÁLNÍ RESUSCITACE ROZŠÍŘENÁ 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</si>
  <si>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</si>
  <si>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</si>
  <si>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</si>
  <si>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</si>
  <si>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</si>
  <si>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</si>
  <si>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</si>
  <si>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</si>
  <si>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</si>
  <si>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</si>
  <si>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09245</t>
  </si>
  <si>
    <t>ZAVEDENÍ GASTRICKÉ SONDY PRO ENTERÁLNÍ VÝŽIVU</t>
  </si>
  <si>
    <t xml:space="preserve">ZAVEDENÍ GASTRICKÉ SONDY PRO ENTERÁLNÍ VÝ"IVU     </t>
  </si>
  <si>
    <t>PEROPERAÖNÍ POU"ITÍ PACIENTSKÉ OHuÍVACÍ SOUPRAVY -</t>
  </si>
  <si>
    <t>78991</t>
  </si>
  <si>
    <t>78116</t>
  </si>
  <si>
    <t>78994</t>
  </si>
  <si>
    <t>78815</t>
  </si>
  <si>
    <t xml:space="preserve">MASIVNÍ PuETLAKOVÉ NÁHRADY                        </t>
  </si>
  <si>
    <t>78860</t>
  </si>
  <si>
    <t>TUNELIZACE KATÉTRU</t>
  </si>
  <si>
    <t>05</t>
  </si>
  <si>
    <t>0049187</t>
  </si>
  <si>
    <t>KATETR CENTRÁLNÍ VENÓZNÍ PEDIATRICKÝ KIT ARROW GAR</t>
  </si>
  <si>
    <t xml:space="preserve">ZAVEDENÍ KATÉTRU PRO INTRAARTERIÁLNÍ PERFÚZI      </t>
  </si>
  <si>
    <t>78230</t>
  </si>
  <si>
    <t>MASIVNÍ PŘETLAKOVÉ NÁHRADY</t>
  </si>
  <si>
    <t>5F1</t>
  </si>
  <si>
    <t>51353</t>
  </si>
  <si>
    <t>PUNKCE, ODSÁTÍ TENKÉHO STŘEVA, MANIPULACE SE STŘEV</t>
  </si>
  <si>
    <t>PUNKCE, ODSÁTÍ TENKÉHO STuEVA, MANIPULACE SE STuEV</t>
  </si>
  <si>
    <t>51359</t>
  </si>
  <si>
    <t>RESEKCE A ANASTOMÓZA TLUSTÉHO STŘEVA NEBO REKTOSIG</t>
  </si>
  <si>
    <t>RESEKCE A ANASTOMÓZA TLUSTÉHO STuEVA NEBO REKTOSIG</t>
  </si>
  <si>
    <t>51383</t>
  </si>
  <si>
    <t>GASTROTOMIE, DUODENOTOMIE NEBO JEDNODUCHÁ PYLOROPL</t>
  </si>
  <si>
    <t>51392</t>
  </si>
  <si>
    <t>RELAPAROTOMIE PRO POOPERAÖNÍ KRVÁCENÍ, PERITONITID</t>
  </si>
  <si>
    <t>51394</t>
  </si>
  <si>
    <t xml:space="preserve">UZÁVcR STcNY BuIŠNÍ PO EVISCERACI                 </t>
  </si>
  <si>
    <t>51397</t>
  </si>
  <si>
    <t>OTEVuENÁ LAVÁ" PERITONEÁLNÍ DUTINY, SEC. LOOK, LAP</t>
  </si>
  <si>
    <t>71717</t>
  </si>
  <si>
    <t xml:space="preserve">TRACHEOTOMIE                                      </t>
  </si>
  <si>
    <t>07546</t>
  </si>
  <si>
    <t>(DRG) OTEVŘENÝ PŘÍSTUP</t>
  </si>
  <si>
    <t xml:space="preserve">(DRG) OTEVuENÝ PuÍSTUP                            </t>
  </si>
  <si>
    <t>07350</t>
  </si>
  <si>
    <t xml:space="preserve">(VZP) ENDARTERECTOMIE BuIŠNÍ AORTY                </t>
  </si>
  <si>
    <t>07341</t>
  </si>
  <si>
    <t>(VZP) BYPASS AORTO - FEMORÁLNÍ OBOUSTRANNÝ PROTETI</t>
  </si>
  <si>
    <t>07543</t>
  </si>
  <si>
    <t>(DRG) PRIMOOPERACE</t>
  </si>
  <si>
    <t xml:space="preserve">(DRG) PRIMOOPERACE                                </t>
  </si>
  <si>
    <t>51371</t>
  </si>
  <si>
    <t xml:space="preserve">CHOLECYSTEKTOMIE                                  </t>
  </si>
  <si>
    <t>51850</t>
  </si>
  <si>
    <t>PuEVAZ RÁNY METODOU V. A. C. (VACUUM ASISTED CLOSU</t>
  </si>
  <si>
    <t>51351</t>
  </si>
  <si>
    <t>EXCIZE PAPILY VATERSKÉ S REIMPLANTACÍ VÝVODU SLINI</t>
  </si>
  <si>
    <t>51367</t>
  </si>
  <si>
    <t>APENDEKTOMIE NEBO OPERAČNÍ DRENÁŽ PERIAPENDIKULÁRN</t>
  </si>
  <si>
    <t>54120</t>
  </si>
  <si>
    <t>ANEURYSMA BŘIŠNÍ AORTY (NÁHRADA BIFURKAČNÍ PROTÉZO</t>
  </si>
  <si>
    <t>ANEURYSMA BuIŠNÍ AORTY (NÁHRADA BIFURKAÖNÍ PROTÉZO</t>
  </si>
  <si>
    <t>07564</t>
  </si>
  <si>
    <t>(DRG) EMERGENTNÍ OPERACE KVCH</t>
  </si>
  <si>
    <t xml:space="preserve">(DRG) EMERGENTNÍ OPERACE KVCH                     </t>
  </si>
  <si>
    <t>07552</t>
  </si>
  <si>
    <t>(DRG) OPERAČNÍ VÝKON BEZ MIMOTĚLNÍHO OBĚHU</t>
  </si>
  <si>
    <t xml:space="preserve">(DRG) OPERAÖNÍ VÝKON BEZ MIMOTcLNÍHO OBcHU        </t>
  </si>
  <si>
    <t>51357</t>
  </si>
  <si>
    <t>JEJUNOSTOMIE, ILEOSTOMIE NEBO KOLOSTOMIE, ANTEPOZI</t>
  </si>
  <si>
    <t>51411</t>
  </si>
  <si>
    <t>OPERACE KONEÖNÍKU TRANSANÁLNÍ ENDOSKOPICKOU MIKROC</t>
  </si>
  <si>
    <t>51391</t>
  </si>
  <si>
    <t>LAPAROTOMIE A OŠETŘENÍ VÍCEČETNÉHO VISCERÁLNÍHO PO</t>
  </si>
  <si>
    <t>51355</t>
  </si>
  <si>
    <t>DVOJ - A VÍCENÁSOBNÁ RESEKCE A (NEBO) ANASTOMÓZA T</t>
  </si>
  <si>
    <t>54310</t>
  </si>
  <si>
    <t xml:space="preserve">AORTOILICKÝ ÚSEK - ENDARTEREKTOMIE                </t>
  </si>
  <si>
    <t>AORTOILICKÝ ÚSEK - ENDARTEREKTOMIE</t>
  </si>
  <si>
    <t>51361</t>
  </si>
  <si>
    <t>KOLEKTOMIE SUBTOTÁLNÍ S ILEOSTOMIÍ A UZÁVcREM REKT</t>
  </si>
  <si>
    <t>07329</t>
  </si>
  <si>
    <t>(VZP) NÁHRADA AORTO - AORTÁLNÍ PROTETICKÁ</t>
  </si>
  <si>
    <t>5F3</t>
  </si>
  <si>
    <t>51819</t>
  </si>
  <si>
    <t>OŠETuENÍ A OBVAZ ROZSÁHLÉ RÁNY V CELKOVÉ ANESTEZII</t>
  </si>
  <si>
    <t>53253</t>
  </si>
  <si>
    <t xml:space="preserve">OTEVuENÁ REPOZICE A OSTEOSYNTÉZA ZLOMENIN DIAFÝZY </t>
  </si>
  <si>
    <t>53459</t>
  </si>
  <si>
    <t>OTEVuENÁ REPOZICE NITROKLOUBNÍCH LUXAÖNÍCH ZLOMENI</t>
  </si>
  <si>
    <t>53463</t>
  </si>
  <si>
    <t>OTEVuENÁ REPOZICE A OSTEOSYNTÉZA PATELY NEBO PATEL</t>
  </si>
  <si>
    <t>53469</t>
  </si>
  <si>
    <t>ZLOMENINA DIAFÝZY A SUPRAKONDYLICKÉ OBLASTI FEMURU</t>
  </si>
  <si>
    <t>66819</t>
  </si>
  <si>
    <t xml:space="preserve">APLIKACE ZEVNÍHO FIXATÉRU                         </t>
  </si>
  <si>
    <t>53490</t>
  </si>
  <si>
    <t>ROZSÁHLÉ DEBRIDEMENT SLO"ITÝCH OTEVuENÝCH ZLOMENIN</t>
  </si>
  <si>
    <t>66127</t>
  </si>
  <si>
    <t xml:space="preserve">MANIPULACE V CELKOVÉ NEBO LOKÁLNÍ ANESTÉZII       </t>
  </si>
  <si>
    <t>53461</t>
  </si>
  <si>
    <t>ZLOMENINA HORNÍHO KONCE TIBIE - DIAKONDYLICKÁ - (T</t>
  </si>
  <si>
    <t>66821</t>
  </si>
  <si>
    <t xml:space="preserve">PERKUTÁNNÍ FIXACE K-DRÁTEM                        </t>
  </si>
  <si>
    <t>5F5</t>
  </si>
  <si>
    <t>07550</t>
  </si>
  <si>
    <t>(DRG) ENDOVASKULÁRNÍ PuÍSTUP PERKUTÁNNÍ NEBO S?PRE</t>
  </si>
  <si>
    <t>07562</t>
  </si>
  <si>
    <t xml:space="preserve">(DRG) PLÁNOVANÁ OPERACE KVCH                      </t>
  </si>
  <si>
    <t>54340</t>
  </si>
  <si>
    <t xml:space="preserve">TEPENNÁ EMBOLEKTOMIE, TROMBEKTOMIE                </t>
  </si>
  <si>
    <t>55215</t>
  </si>
  <si>
    <t xml:space="preserve">MECHANICKÁ SRDEÖNÍ PODPORA                        </t>
  </si>
  <si>
    <t>07418</t>
  </si>
  <si>
    <t xml:space="preserve">(VZP) TROMBECTOMIE  A. FEMORALIS A JEJÍCH VcTVÍ   </t>
  </si>
  <si>
    <t>07258</t>
  </si>
  <si>
    <t xml:space="preserve">(DRG) ZAVEDENÍ ECMO, PERIFERNÍ KANYLACE           </t>
  </si>
  <si>
    <t>07554</t>
  </si>
  <si>
    <t>(DRG) OPERAÖNÍ VÝKON S MIMOTcLNÍM OBcHEM, PERIFERN</t>
  </si>
  <si>
    <t>5F6</t>
  </si>
  <si>
    <t>56163</t>
  </si>
  <si>
    <t>ZEVNÍ KOMOROVÁ DRENÁŽ NEBO ZAVEDENÍ ČIDLA NA MĚŘEN</t>
  </si>
  <si>
    <t>56419</t>
  </si>
  <si>
    <t xml:space="preserve">POU"ITÍ OPERAÖNÍHO MIKROSKOPU Á 15 MINUT          </t>
  </si>
  <si>
    <t>66313</t>
  </si>
  <si>
    <t xml:space="preserve">DELIBERACE - ODSTRANcNÍ ÚTLAKU - DURÁLNÍHO VAKU A </t>
  </si>
  <si>
    <t>66319</t>
  </si>
  <si>
    <t>RESEKCE JINÉ NS ÖÁSTI OBRATLE - INTERVERTEBRÁLNÍHO</t>
  </si>
  <si>
    <t>66323</t>
  </si>
  <si>
    <t>PuEDNÍ RESEKCE OBRATLOVÉHO TcLA - SOMATEKTOMIE - I</t>
  </si>
  <si>
    <t>66329</t>
  </si>
  <si>
    <t>F_ZE PÁTEuE - STANDARDNÍ - PuEDNÍ - INTERSOMATICKÁ</t>
  </si>
  <si>
    <t>66333</t>
  </si>
  <si>
    <t xml:space="preserve">PuÍSTUPY NA PÁTEu - NESTANDARDNÍ - PuEDNÍ         </t>
  </si>
  <si>
    <t>66339</t>
  </si>
  <si>
    <t>OPERAÖNÍ PuÍSTUP NA PÁTEu - STANDARDNÍ - ZADNÍ SKE</t>
  </si>
  <si>
    <t>66335</t>
  </si>
  <si>
    <t xml:space="preserve">OPERAÖNÍ PuÍSTUP NA PÁTEu - STANDARDNÍ - PuEDNÍ - </t>
  </si>
  <si>
    <t>66315</t>
  </si>
  <si>
    <t xml:space="preserve">INSTRUMENTACE C, T, L, S PÁTEuE - PuEDNÍ I ZADNÍ, </t>
  </si>
  <si>
    <t>66337</t>
  </si>
  <si>
    <t xml:space="preserve">OPERAÖNÍ PuÍSTUP K PÁTEuI - STANDARDNÍ - PuEDNÍ - </t>
  </si>
  <si>
    <t>66341</t>
  </si>
  <si>
    <t>OPERAÖNÍ PuÍSTUP K PÁTEuI - STANDARDNÍ - ZADNÍ TZV</t>
  </si>
  <si>
    <t>66331</t>
  </si>
  <si>
    <t xml:space="preserve">F_ZE PÁTEuE - STANDARDNÍ ZADNÍ - 1 SEGMENT        </t>
  </si>
  <si>
    <t>66327</t>
  </si>
  <si>
    <t>RESEKCE OBRATLE - ZADNÍ - LAMINEKTOMIE INKOMPLETNÍ</t>
  </si>
  <si>
    <t>6F1</t>
  </si>
  <si>
    <t>61173</t>
  </si>
  <si>
    <t>VOLNÝ PuENOS SVALOVÉHO A SVALOVc KO"NÍHO LALOKU MI</t>
  </si>
  <si>
    <t>71823</t>
  </si>
  <si>
    <t>POU"ITÍ MIKROSKOPU PuI OPERAÖNÍM VÝKONU Á 10 MINUT</t>
  </si>
  <si>
    <t>62710</t>
  </si>
  <si>
    <t>SÍÄOVÁNÍ (MESHOVÁNÍ) ŠTcPU DO ROZSAHU 5 % Z POVRCH</t>
  </si>
  <si>
    <t>62310</t>
  </si>
  <si>
    <t xml:space="preserve">NEKREKTOMIE DO 1% POVRCHU TcLA                    </t>
  </si>
  <si>
    <t>62440</t>
  </si>
  <si>
    <t>ŠTcP PuI POPÁLENÍ (A OSTATNÍCH KO"NÍCH ZTRÁTÁCH) D</t>
  </si>
  <si>
    <t>61169</t>
  </si>
  <si>
    <t xml:space="preserve">TRANSPOZICE MUSKULÁRNÍHO LALOKU                   </t>
  </si>
  <si>
    <t>6F5</t>
  </si>
  <si>
    <t>65936</t>
  </si>
  <si>
    <t xml:space="preserve">REPOZICE ZLOMENINY ZYGOMATIKOMAXILÁRNÍHO KOMPLEXU </t>
  </si>
  <si>
    <t>78996</t>
  </si>
  <si>
    <t>7F1</t>
  </si>
  <si>
    <t>TRACHEOTOMIE</t>
  </si>
  <si>
    <t>7F6</t>
  </si>
  <si>
    <t>76121</t>
  </si>
  <si>
    <t xml:space="preserve">NEFROSTOMOGRAM (JEN KLINICKÝ VÝKON)               </t>
  </si>
  <si>
    <t>76531</t>
  </si>
  <si>
    <t xml:space="preserve">CYSTOURETROSKOPIE                                 </t>
  </si>
  <si>
    <t>76215</t>
  </si>
  <si>
    <t>KATETRIZACE URETERU, NEBO EXTRAKCE KONKREMENTU Z M</t>
  </si>
  <si>
    <t>0003952</t>
  </si>
  <si>
    <t>AMIKIN 500 MG</t>
  </si>
  <si>
    <t>0005113</t>
  </si>
  <si>
    <t>TARGOCID</t>
  </si>
  <si>
    <t>0006480</t>
  </si>
  <si>
    <t>0008807</t>
  </si>
  <si>
    <t>DALACIN C</t>
  </si>
  <si>
    <t>0008808</t>
  </si>
  <si>
    <t>0011785</t>
  </si>
  <si>
    <t>AMIKIN 1 G</t>
  </si>
  <si>
    <t>0016600</t>
  </si>
  <si>
    <t>0020605</t>
  </si>
  <si>
    <t>0026042</t>
  </si>
  <si>
    <t>KIOVIG</t>
  </si>
  <si>
    <t>0026127</t>
  </si>
  <si>
    <t>0026902</t>
  </si>
  <si>
    <t>VFEND</t>
  </si>
  <si>
    <t>0029980</t>
  </si>
  <si>
    <t>FLEBOGAMMA DIF</t>
  </si>
  <si>
    <t>0053922</t>
  </si>
  <si>
    <t>0058092</t>
  </si>
  <si>
    <t>CEFAZOLIN SANDOZ</t>
  </si>
  <si>
    <t>0062464</t>
  </si>
  <si>
    <t>0064946</t>
  </si>
  <si>
    <t>DIFLUCAN I.V.</t>
  </si>
  <si>
    <t>0065980</t>
  </si>
  <si>
    <t>DOTAREM</t>
  </si>
  <si>
    <t>0065989</t>
  </si>
  <si>
    <t>MYCOMAX</t>
  </si>
  <si>
    <t>0066020</t>
  </si>
  <si>
    <t>AUGMENTIN 1,2 G</t>
  </si>
  <si>
    <t>0066137</t>
  </si>
  <si>
    <t>0072972</t>
  </si>
  <si>
    <t>AMOKSIKLAV 1,2 G</t>
  </si>
  <si>
    <t>0076353</t>
  </si>
  <si>
    <t>FORTUM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</si>
  <si>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</si>
  <si>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</si>
  <si>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</si>
  <si>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</si>
  <si>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</si>
  <si>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</si>
  <si>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</si>
  <si>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</si>
  <si>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</si>
  <si>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</si>
  <si>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0131654</t>
  </si>
  <si>
    <t>CEFTAZIDIM KABI</t>
  </si>
  <si>
    <t>0137499</t>
  </si>
  <si>
    <t>0138455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</si>
  <si>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</si>
  <si>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</si>
  <si>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</si>
  <si>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</si>
  <si>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</si>
  <si>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</si>
  <si>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</si>
  <si>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</si>
  <si>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</si>
  <si>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0164350</t>
  </si>
  <si>
    <t>TAZOCIN 4 G/0,5 G</t>
  </si>
  <si>
    <t>0164401</t>
  </si>
  <si>
    <t>0166269</t>
  </si>
  <si>
    <t>0198417</t>
  </si>
  <si>
    <t>ABELCET</t>
  </si>
  <si>
    <t>0500720</t>
  </si>
  <si>
    <t>MYCAMINE</t>
  </si>
  <si>
    <t>0129056</t>
  </si>
  <si>
    <t>0198192</t>
  </si>
  <si>
    <t>0129057</t>
  </si>
  <si>
    <t>0201030</t>
  </si>
  <si>
    <t>0134595</t>
  </si>
  <si>
    <t>MEDOCLAV</t>
  </si>
  <si>
    <t>0113453</t>
  </si>
  <si>
    <t>0149384</t>
  </si>
  <si>
    <t>ECALTA</t>
  </si>
  <si>
    <t>0156835</t>
  </si>
  <si>
    <t>MEROPENEM KABI</t>
  </si>
  <si>
    <t>0192558</t>
  </si>
  <si>
    <t>ANTITHROMBIN III NF BAXTER</t>
  </si>
  <si>
    <t>0129836</t>
  </si>
  <si>
    <t>0147977</t>
  </si>
  <si>
    <t>MEROPENEM HOSPIRA</t>
  </si>
  <si>
    <t>0183926</t>
  </si>
  <si>
    <t>AZEPO</t>
  </si>
  <si>
    <t>0202911</t>
  </si>
  <si>
    <t>DILIZOLEN</t>
  </si>
  <si>
    <t>0003902</t>
  </si>
  <si>
    <t>ZYVOXID</t>
  </si>
  <si>
    <t>0195147</t>
  </si>
  <si>
    <t>0167960</t>
  </si>
  <si>
    <t>0183817</t>
  </si>
  <si>
    <t>0212531</t>
  </si>
  <si>
    <t>2</t>
  </si>
  <si>
    <t>0007905</t>
  </si>
  <si>
    <t>Erytrocyty z odbiru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</si>
  <si>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</si>
  <si>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</si>
  <si>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</si>
  <si>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</si>
  <si>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</si>
  <si>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</si>
  <si>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</si>
  <si>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</si>
  <si>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</si>
  <si>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Trombocyty z buffy coatu smisné, deleukotizované</t>
  </si>
  <si>
    <t>0107959</t>
  </si>
  <si>
    <t>Trombocyty z aferézy deleukotizované</t>
  </si>
  <si>
    <t>0207921</t>
  </si>
  <si>
    <t>Plazma čerstvá zmrazená</t>
  </si>
  <si>
    <t>Plazma eerstvá zmrazená</t>
  </si>
  <si>
    <t>0407942</t>
  </si>
  <si>
    <t>Příplatek za ozáření</t>
  </si>
  <si>
    <t>Poíplatek za ozáoení</t>
  </si>
  <si>
    <t>0007964</t>
  </si>
  <si>
    <t>Erytrocyty z aferézy deleukotizované</t>
  </si>
  <si>
    <t>0001719</t>
  </si>
  <si>
    <t>DRÁT CERKLÁÄNÍ OCEL</t>
  </si>
  <si>
    <t>0002425</t>
  </si>
  <si>
    <t>FIXÁTOR ZEVNÍ JEDNOROVINNÝ/DVOUROVINNÝ TRUBKOVÝ, S</t>
  </si>
  <si>
    <t>0004080</t>
  </si>
  <si>
    <t>ŠROUB LCP A VA-LCP SAMOOEZNÝ MALÝ FRAGMENT OCEL</t>
  </si>
  <si>
    <t>0005606</t>
  </si>
  <si>
    <t>NÁVLEK NA OPMI, TYP 71                      306071</t>
  </si>
  <si>
    <t>0010767</t>
  </si>
  <si>
    <t>DRÁT KIRSCHNERUV OCEL</t>
  </si>
  <si>
    <t>0010768</t>
  </si>
  <si>
    <t>0013004</t>
  </si>
  <si>
    <t>STAPLER LINEÁRNÍ - TX60B; TX60G (S PZT 0053770)</t>
  </si>
  <si>
    <t>0017424</t>
  </si>
  <si>
    <t>ŠROUB KORTIKÁLNÍ VELKÝ FRAGMENT OCEL</t>
  </si>
  <si>
    <t>0017745</t>
  </si>
  <si>
    <t>0030400</t>
  </si>
  <si>
    <t>ŠROUB LCP SAMOOEZNÝ VELKÝ FRAGMENT OCEL</t>
  </si>
  <si>
    <t>0030409</t>
  </si>
  <si>
    <t>0030415</t>
  </si>
  <si>
    <t>0030617</t>
  </si>
  <si>
    <t>STAPLER KOÄNÍ ROYAL - 35W</t>
  </si>
  <si>
    <t>0031469</t>
  </si>
  <si>
    <t>DLAHA LCP TIBIE PROXIMÁLNÍ OCEL MALÝ FRAGMENT TITA</t>
  </si>
  <si>
    <t>0043984</t>
  </si>
  <si>
    <t>ČIDLO PRO MĚŘENÍ NITROLEBNÍHO TLAKU NEUROVENT</t>
  </si>
  <si>
    <t>0046894</t>
  </si>
  <si>
    <t>PROTÉZA CÉVNÍ GELSOFT PLUS DÉLKA 30/25 CM</t>
  </si>
  <si>
    <t>0048989</t>
  </si>
  <si>
    <t>ELEKTRODA KOAGULAENÍ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</si>
  <si>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</si>
  <si>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</si>
  <si>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</si>
  <si>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</si>
  <si>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</si>
  <si>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NOÄEM - TCT10; TLC10 (S PZT 005</t>
  </si>
  <si>
    <t>0053801</t>
  </si>
  <si>
    <t>ECMO - OXYGENÁTOR,PLS-SYSTÉM DLOUHODOBÉ ÄIVOTNÍ PO</t>
  </si>
  <si>
    <t>0068666</t>
  </si>
  <si>
    <t>IMPLANTÁT SPINÁLNÍ SYSTÉM VECTRA                 K</t>
  </si>
  <si>
    <t>0068670</t>
  </si>
  <si>
    <t>0070875</t>
  </si>
  <si>
    <t>EEP SAMOOEZNÝ JISTÍCÍ TITAN</t>
  </si>
  <si>
    <t>0071586</t>
  </si>
  <si>
    <t>FIXÁTOR HYBRIDNÍ KRUHOVÝ</t>
  </si>
  <si>
    <t>0071591</t>
  </si>
  <si>
    <t>0071595</t>
  </si>
  <si>
    <t>0071596</t>
  </si>
  <si>
    <t>0071602</t>
  </si>
  <si>
    <t>FIXÁTOR ZEVNÍ JEDNOROVINNÝ/DVOUROVINNÝ TRUBKOVÝ SY</t>
  </si>
  <si>
    <t>NÁHR. KYČ.KL., VLOŽKA CHIRUL.PŘEVÝŠ.JAMKY SFÉR.</t>
  </si>
  <si>
    <t>0073679</t>
  </si>
  <si>
    <t>0076890</t>
  </si>
  <si>
    <t>ŠROUB SAMOOEZNÝ JISTÍCÍ FEMUR DISTÁLNÍ TITAN</t>
  </si>
  <si>
    <t>0076910</t>
  </si>
  <si>
    <t>HOEB FEMUR DISTÁLNÍ KANYLOVANÝ UHLOVI STABILNÍ TIT</t>
  </si>
  <si>
    <t>0076929</t>
  </si>
  <si>
    <t>ZASLEPOVACÍ HLAVA FEMUR DISTÁLNÍ TITAN</t>
  </si>
  <si>
    <t>0077018</t>
  </si>
  <si>
    <t>NÁHRADA KOLENNÍHO KLOUBU SEARCH EVOLUTION,FEMOR.KO</t>
  </si>
  <si>
    <t>0082079</t>
  </si>
  <si>
    <t>KRYTÍ COM 30 OBVAZOVÁ TEXTÍLIE KOMBINOVANÁ</t>
  </si>
  <si>
    <t>0096970</t>
  </si>
  <si>
    <t>IMPLANTÁT KOSTNÍ PRO VERTEBROPLASTIKU PERKUTÁNNÍ</t>
  </si>
  <si>
    <t>0097029</t>
  </si>
  <si>
    <t>DLAHA LCP METAFYZÁRNÍ MALÝ FRAGMENT OCEL TITAN</t>
  </si>
  <si>
    <t>0099934</t>
  </si>
  <si>
    <t>ŠROUB SAMOVRTNÝ KANYLOVANÝ VELKÝ FRAGMENT TITAN</t>
  </si>
  <si>
    <t>0151021</t>
  </si>
  <si>
    <t>0161944</t>
  </si>
  <si>
    <t>IMPLANTÁT SPINÁLNÍ FIXAENÍ SYSTÉM MATRIX 5.5 HRUD/</t>
  </si>
  <si>
    <t>0013054</t>
  </si>
  <si>
    <t>STAPLER KOŽNÍ, 35 NEREZ.OCEL. NÁPLNÍ PMW35,PMR35</t>
  </si>
  <si>
    <t>STAPLER KOÄNÍ, 35 NEREZ.OCEL. NÁPLNÍ PMW35,PMR35</t>
  </si>
  <si>
    <t>0081995</t>
  </si>
  <si>
    <t>NPWT-RENASYS EZ SBIRNÁ NÁDOBA VELKÁ</t>
  </si>
  <si>
    <t>0054443</t>
  </si>
  <si>
    <t>OBIH MIMOTILNÍ - OXYGENÁTOR-SADA POÍSLUŠENSTVÍ,ECM</t>
  </si>
  <si>
    <t>0082143</t>
  </si>
  <si>
    <t>NPWT-RENASYS F POEVAZOVÝ SET VELKÝ L</t>
  </si>
  <si>
    <t>0049999</t>
  </si>
  <si>
    <t>EXTRAKTOR KOÄNÍCH SVOREK - PROXIMATE</t>
  </si>
  <si>
    <t>0114292</t>
  </si>
  <si>
    <t>IMPLANTÁT SPINÁL.NÁHRADA MEZIOBRATL. FUSION CAGE K</t>
  </si>
  <si>
    <t>0002263</t>
  </si>
  <si>
    <t>FIXÁTOR ZEVNÍ JEDNOROVINNÝ TUBULÁRNÍ,SYNTHES</t>
  </si>
  <si>
    <t>0031470</t>
  </si>
  <si>
    <t>0027779</t>
  </si>
  <si>
    <t>DLAHA LCP REKONSTRUKENÍ OCEL VELKÝ FRAGMENT TITAN</t>
  </si>
  <si>
    <t>0092323</t>
  </si>
  <si>
    <t>KATETR BALÓNKOVÝ FOGARTY EMBOLEKTOMICKÝ - 55.000.0</t>
  </si>
  <si>
    <t>0161954</t>
  </si>
  <si>
    <t>0161952</t>
  </si>
  <si>
    <t>0161951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</si>
  <si>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</si>
  <si>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</si>
  <si>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</si>
  <si>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</si>
  <si>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</si>
  <si>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</si>
  <si>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 xml:space="preserve">CVVH - KONTINUÁLNÍ VENOVENÓZNÍ HEMOFILTRACE       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</si>
  <si>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</si>
  <si>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</si>
  <si>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</si>
  <si>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</si>
  <si>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</si>
  <si>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90901</t>
  </si>
  <si>
    <t>(DRG) DOBA TRVÁNÍ UMĚLÉ PLICNÍ VENTILACE DO 24 HOD</t>
  </si>
  <si>
    <t>(DRG) DOBA TRVÁNÍ UMcLÉ PLICNÍ VENTILACE DO 24 HOD</t>
  </si>
  <si>
    <t>90902</t>
  </si>
  <si>
    <t xml:space="preserve">(DRG) DOBA TRVÁNÍ UMĚLÉ PLICNÍ VENTILACE VÍCE NEŽ </t>
  </si>
  <si>
    <t xml:space="preserve">(DRG) DOBA TRVÁNÍ UMcLÉ PLICNÍ VENTILACE VÍCE NE"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</si>
  <si>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</si>
  <si>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</si>
  <si>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</si>
  <si>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</si>
  <si>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</si>
  <si>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</si>
  <si>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</si>
  <si>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</si>
  <si>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</si>
  <si>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</si>
  <si>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</si>
  <si>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</si>
  <si>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 xml:space="preserve">PÉÖE O DÁRCE ORGÁNU, SPOLUPRÁCE S TRANSPLANTAÖNÍM </t>
  </si>
  <si>
    <t>99980</t>
  </si>
  <si>
    <t>(VZP) PACIENT S DIAGNOSTIKOVANÝM POLYTRAUMATEM S I</t>
  </si>
  <si>
    <t>78021</t>
  </si>
  <si>
    <t>KOMPLEXNÍ VYŠETŘENÍ ANESTEZIOLOGEM</t>
  </si>
  <si>
    <t xml:space="preserve">KOMPLEXNÍ VYŠETuENÍ ANESTEZIOLOGEM                </t>
  </si>
  <si>
    <t>90905</t>
  </si>
  <si>
    <t>08</t>
  </si>
  <si>
    <t>78242</t>
  </si>
  <si>
    <t>09</t>
  </si>
  <si>
    <t>10</t>
  </si>
  <si>
    <t>78231</t>
  </si>
  <si>
    <t>78830</t>
  </si>
  <si>
    <t>ZAVEDENÍ INTRAJEJUNÁLNÍ SONDY PRO ENTERÁLNÍ VÝŽIVU</t>
  </si>
  <si>
    <t>ZAVEDENÍ INTRAJEJUNÁLNÍ SONDY PRO ENTERÁLNÍ VÝ"IVU</t>
  </si>
  <si>
    <t xml:space="preserve">TUNELIZACE KATÉTRU                               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</si>
  <si>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</si>
  <si>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</si>
  <si>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</si>
  <si>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</si>
  <si>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</si>
  <si>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</si>
  <si>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</si>
  <si>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</si>
  <si>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</si>
  <si>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</si>
  <si>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</si>
  <si>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</si>
  <si>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</si>
  <si>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78117</t>
  </si>
  <si>
    <t>32</t>
  </si>
  <si>
    <t>50</t>
  </si>
  <si>
    <t>59</t>
  </si>
  <si>
    <t>0049188</t>
  </si>
  <si>
    <t>KATETR CENTRÁLNÍ VENÓZNÍ ARROW GARD BLUE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</si>
  <si>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</si>
  <si>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</si>
  <si>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</si>
  <si>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</si>
  <si>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</si>
  <si>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</si>
  <si>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</si>
  <si>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</si>
  <si>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</si>
  <si>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</si>
  <si>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</si>
  <si>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</si>
  <si>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01333</t>
  </si>
  <si>
    <t xml:space="preserve">NETRAUMATICKÉ INTRAKRANIÁLNÍ KRVÁCENÍ S MCC                                                         </t>
  </si>
  <si>
    <t>01443</t>
  </si>
  <si>
    <t xml:space="preserve">KRANIÁLNÍ A INTRAKRANIÁLNÍ PORANÌNÍ S MCC                                                           </t>
  </si>
  <si>
    <t>04033</t>
  </si>
  <si>
    <t xml:space="preserve">JINÉ VÝKONY PØI PORUCHÁCH A ONEMOCNÌNÍCH DÝCHACÍHO SYSTÉMU S                                        </t>
  </si>
  <si>
    <t>04310</t>
  </si>
  <si>
    <t xml:space="preserve">RESPIRAÈNÍ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</si>
  <si>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</si>
  <si>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</si>
  <si>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05000</t>
  </si>
  <si>
    <t xml:space="preserve">ÚMRTÍ DO 5 DNÍ OD PØÍJMU PØI HLAVNÍ DIAGNÓZE OBÌHOVÉHO SYSTÉM                                       </t>
  </si>
  <si>
    <t>05013</t>
  </si>
  <si>
    <t xml:space="preserve">SRDEÈNÍ DEFIBRILÁTOR A IMPLANTÁT PRO PODPORU FUNKCE SRDCE S M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</si>
  <si>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</si>
  <si>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</si>
  <si>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</si>
  <si>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PØI AKUTNÍM INFARKTU                                        </t>
  </si>
  <si>
    <t>05373</t>
  </si>
  <si>
    <t xml:space="preserve">NEOBJASNÌNÁ SRDEÈNÍ ZÁSTAVA S MCC                                                                   </t>
  </si>
  <si>
    <t>07343</t>
  </si>
  <si>
    <t xml:space="preserve">JINÉ PORUCHY ŽLUÈOVÝCH CEST S MCC                                                                   </t>
  </si>
  <si>
    <t>18013</t>
  </si>
  <si>
    <t xml:space="preserve">VÝKONY PRO INFEKÈNÍ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</si>
  <si>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</si>
  <si>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</si>
  <si>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23323</t>
  </si>
  <si>
    <t xml:space="preserve">JINÉ FAKTORY OVLIVÒUJÍCÍ ZDRAVOTNÍ STAV S MCC                                                       </t>
  </si>
  <si>
    <t>25053</t>
  </si>
  <si>
    <t xml:space="preserve">DLOUHODOBÁ MECHANICKÁ VENTILACE PØI POLYTRAUMATU &gt; 240 HODIN                                        </t>
  </si>
  <si>
    <t>25073</t>
  </si>
  <si>
    <t xml:space="preserve">DLOUHODOBÁ MECHANICKÁ VENTILACE PØI POLYTRAUMATU &gt; 96 HODIN (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</si>
  <si>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</si>
  <si>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</si>
  <si>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</si>
  <si>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</si>
  <si>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</si>
  <si>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</si>
  <si>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</si>
  <si>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</si>
  <si>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816</t>
  </si>
  <si>
    <t>94191</t>
  </si>
  <si>
    <t>FOTOGRAFIE GELU</t>
  </si>
  <si>
    <t>94195</t>
  </si>
  <si>
    <t>SYNTÉZA cDNA REVERZNÍ TRANSKRIPCÍ</t>
  </si>
  <si>
    <t>818</t>
  </si>
  <si>
    <t>91431</t>
  </si>
  <si>
    <t>ZVLÁŠTc NÁROÖNÉ IZOLACE BUNcK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</si>
  <si>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</si>
  <si>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</si>
  <si>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</si>
  <si>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</si>
  <si>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</si>
  <si>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</si>
  <si>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96321</t>
  </si>
  <si>
    <t>POČET TROMBOCYTŮ MIKROSKOPICKY</t>
  </si>
  <si>
    <t xml:space="preserve">POÖET TROMBOCYT_ MIKROSKOPICKY                    </t>
  </si>
  <si>
    <t>96617</t>
  </si>
  <si>
    <t>TROMBINOVÝ ČAS</t>
  </si>
  <si>
    <t xml:space="preserve">TROMBINOVÝ ÖAS                                    </t>
  </si>
  <si>
    <t>96621</t>
  </si>
  <si>
    <t>AKTIVOVANÝ PARTIALNÍ TROMBOPLASTINOVÝ TEST (APTT)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</si>
  <si>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</si>
  <si>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</si>
  <si>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</si>
  <si>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</si>
  <si>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</si>
  <si>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</si>
  <si>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91439</t>
  </si>
  <si>
    <t>IMUNOFENOTYPIZACE BUNĚČNÝCH SUBPOPULACÍ DLE POVRCH</t>
  </si>
  <si>
    <t>IMUNOFENOTYPIZACE BUNcÖNÝCH SUBPOPULACÍ DLE POVRCH</t>
  </si>
  <si>
    <t>96315</t>
  </si>
  <si>
    <t>ANALÝZA KREVNÍHO NÁTĚRU PANOPTICKY OBARVENÉHO. IND</t>
  </si>
  <si>
    <t>ANALÝZA KREVNÍHO NÁTcRU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</si>
  <si>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</si>
  <si>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</si>
  <si>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</si>
  <si>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</si>
  <si>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>FIBRIN DEGRADAČNÍ PRODUKTY KVANTITATIVNĚ</t>
  </si>
  <si>
    <t xml:space="preserve">FIBRIN DEGRADAÖNÍ PRODUKTY KVANTITATIVNc          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</si>
  <si>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</si>
  <si>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</si>
  <si>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</si>
  <si>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</si>
  <si>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</si>
  <si>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VYŠETuENÍ NÁTcRU NA SCHIZOCYTY                    </t>
  </si>
  <si>
    <t>96863</t>
  </si>
  <si>
    <t>STANOVENÍ POČTU ERYTROBLASTŮ NA AUTOMATICKÉM ANALY</t>
  </si>
  <si>
    <t>STANOVENÍ POÖTU ERYTROBLAST_ NA AUTOMATICKÉM ANALY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</si>
  <si>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</si>
  <si>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</si>
  <si>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</si>
  <si>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</si>
  <si>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</si>
  <si>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</si>
  <si>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96891</t>
  </si>
  <si>
    <t>TROMBELASTOGRAM</t>
  </si>
  <si>
    <t xml:space="preserve">TROMBELASTOGRAM                                   </t>
  </si>
  <si>
    <t>33</t>
  </si>
  <si>
    <t>801</t>
  </si>
  <si>
    <t>81111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</si>
  <si>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</si>
  <si>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</si>
  <si>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</si>
  <si>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</si>
  <si>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</si>
  <si>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</si>
  <si>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</si>
  <si>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</si>
  <si>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</si>
  <si>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</si>
  <si>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</si>
  <si>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</si>
  <si>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</si>
  <si>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</si>
  <si>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</si>
  <si>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</si>
  <si>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</si>
  <si>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MLÉÖNÁ (LAKTÁT) STATIM             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</si>
  <si>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</si>
  <si>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</si>
  <si>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</si>
  <si>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</si>
  <si>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</si>
  <si>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</si>
  <si>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81341</t>
  </si>
  <si>
    <t xml:space="preserve">AMONIAK                                           </t>
  </si>
  <si>
    <t>AMONIAK</t>
  </si>
  <si>
    <t>81397</t>
  </si>
  <si>
    <t>ELEKTROFORÉZA PROTEINŮ (SÉRUM)</t>
  </si>
  <si>
    <t xml:space="preserve">ELEKTROFORÉZA PROTEIN_ (SÉRUM)                    </t>
  </si>
  <si>
    <t>81427</t>
  </si>
  <si>
    <t>FOSFOR ANORGANICKÝ</t>
  </si>
  <si>
    <t>81451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</si>
  <si>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</si>
  <si>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</si>
  <si>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</si>
  <si>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</si>
  <si>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</si>
  <si>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</si>
  <si>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</si>
  <si>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81717</t>
  </si>
  <si>
    <t>STANOVENÍ KONCENTRACE PROTEINU S-100B (S-100BB, S-</t>
  </si>
  <si>
    <t>81731</t>
  </si>
  <si>
    <t>STANOVENÍ NATRIURETICKÝCH PEPTIDŮ V SÉRU A V PLAZM</t>
  </si>
  <si>
    <t>STANOVENÍ NATRIURETICKÝCH PEPTID_ V SÉRU A V PLAZM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</si>
  <si>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</si>
  <si>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</si>
  <si>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</si>
  <si>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</si>
  <si>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</si>
  <si>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</si>
  <si>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</si>
  <si>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 xml:space="preserve">KORTISOL                                          </t>
  </si>
  <si>
    <t>93151</t>
  </si>
  <si>
    <t>FERRITIN</t>
  </si>
  <si>
    <t>93167</t>
  </si>
  <si>
    <t>NEURON - SPECIFICKÁ ENOLÁZA (NSE)</t>
  </si>
  <si>
    <t xml:space="preserve">NEURON - SPECIFICKÁ ENOLÁZA (NSE)                 </t>
  </si>
  <si>
    <t>93171</t>
  </si>
  <si>
    <t>PARATHORMON</t>
  </si>
  <si>
    <t xml:space="preserve">PARATHORMON                                       </t>
  </si>
  <si>
    <t>93177</t>
  </si>
  <si>
    <t xml:space="preserve">PROLAKTIN                                         </t>
  </si>
  <si>
    <t>93187</t>
  </si>
  <si>
    <t>TYROXIN CELKOVÝ (TT4)</t>
  </si>
  <si>
    <t>81119</t>
  </si>
  <si>
    <t>AMONIAK STATIM</t>
  </si>
  <si>
    <t xml:space="preserve">AMONIAK STATIM                                    </t>
  </si>
  <si>
    <t>81135</t>
  </si>
  <si>
    <t>SODÍK STATIM</t>
  </si>
  <si>
    <t>81473</t>
  </si>
  <si>
    <t>CHOLESTEROL HDL</t>
  </si>
  <si>
    <t xml:space="preserve">CHOLESTEROL HDL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</si>
  <si>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</si>
  <si>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</si>
  <si>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</si>
  <si>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</si>
  <si>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</si>
  <si>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</si>
  <si>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</si>
  <si>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</si>
  <si>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>93245</t>
  </si>
  <si>
    <t>TRIJODTYRONIN VOLNÝ (FT3)</t>
  </si>
  <si>
    <t xml:space="preserve">TRIJODTYRONIN VOLNÝ (FT3)                         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</si>
  <si>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</si>
  <si>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</si>
  <si>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</si>
  <si>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</si>
  <si>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</si>
  <si>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</si>
  <si>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</si>
  <si>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</si>
  <si>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</si>
  <si>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</si>
  <si>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 xml:space="preserve">LAKTÁTDEHYDROGENÁZA (L D)                         </t>
  </si>
  <si>
    <t>81169</t>
  </si>
  <si>
    <t>KREATININ STATIM</t>
  </si>
  <si>
    <t>81143</t>
  </si>
  <si>
    <t>LAKTÁTDEHYDROGENÁZA STATIM</t>
  </si>
  <si>
    <t xml:space="preserve">LAKTÁTDEHYDROGENÁZA STATIM                        </t>
  </si>
  <si>
    <t>81495</t>
  </si>
  <si>
    <t>KREATINKINÁZA (CK)</t>
  </si>
  <si>
    <t xml:space="preserve">KREATINKINÁZA (CK)                                </t>
  </si>
  <si>
    <t>81449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</si>
  <si>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</si>
  <si>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</si>
  <si>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</si>
  <si>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</si>
  <si>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</si>
  <si>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</si>
  <si>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</si>
  <si>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</si>
  <si>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</si>
  <si>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</si>
  <si>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</si>
  <si>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</si>
  <si>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</si>
  <si>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</si>
  <si>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</si>
  <si>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</si>
  <si>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93115</t>
  </si>
  <si>
    <t>FOLÁTY</t>
  </si>
  <si>
    <t>81345</t>
  </si>
  <si>
    <t>AMYLÁZA</t>
  </si>
  <si>
    <t xml:space="preserve">AMYLÁZA                                           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</si>
  <si>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</si>
  <si>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</si>
  <si>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</si>
  <si>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</si>
  <si>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</si>
  <si>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</si>
  <si>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</si>
  <si>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</si>
  <si>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</si>
  <si>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</si>
  <si>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</si>
  <si>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</si>
  <si>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</si>
  <si>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</si>
  <si>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</si>
  <si>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</si>
  <si>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</si>
  <si>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>VÁPNÍK CELKOVÝ</t>
  </si>
  <si>
    <t>81465</t>
  </si>
  <si>
    <t>HOŘČÍK</t>
  </si>
  <si>
    <t xml:space="preserve">HOuÖÍK                                            </t>
  </si>
  <si>
    <t>93215</t>
  </si>
  <si>
    <t>ALFA - 1 - FETOPROTEIN (AFP)</t>
  </si>
  <si>
    <t>81533</t>
  </si>
  <si>
    <t xml:space="preserve">LIPÁZA                                            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</si>
  <si>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</si>
  <si>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</si>
  <si>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</si>
  <si>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</si>
  <si>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</si>
  <si>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</si>
  <si>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</si>
  <si>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 xml:space="preserve">BÍLKOVINY CELKOVÉ (SÉRUM) STATIM                  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</si>
  <si>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</si>
  <si>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</si>
  <si>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</si>
  <si>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</si>
  <si>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</si>
  <si>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</si>
  <si>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</si>
  <si>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</si>
  <si>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81123</t>
  </si>
  <si>
    <t>BILIRUBIN KONJUGOVANÝ STATIM</t>
  </si>
  <si>
    <t xml:space="preserve">BILIRUBIN KONJUGOVANÝ STATIM                      </t>
  </si>
  <si>
    <t>81475</t>
  </si>
  <si>
    <t>CHOLINESTERÁZA</t>
  </si>
  <si>
    <t xml:space="preserve">CHOLINESTERÁZA                                    </t>
  </si>
  <si>
    <t>93185</t>
  </si>
  <si>
    <t>TRIJODTYRONIN CELKOVÝ (TT3)</t>
  </si>
  <si>
    <t>93135</t>
  </si>
  <si>
    <t xml:space="preserve">MYOGLOBIN V SÉRII                                 </t>
  </si>
  <si>
    <t>MYOGLOBIN V SÉRII</t>
  </si>
  <si>
    <t>81165</t>
  </si>
  <si>
    <t>KREATINKINÁZA (CK) STATIM</t>
  </si>
  <si>
    <t xml:space="preserve">KREATINKINÁZA (CK) STATIM                         </t>
  </si>
  <si>
    <t>81233</t>
  </si>
  <si>
    <t>KARBONYLHEMOGLOBIN KVANTITATIVNĚ</t>
  </si>
  <si>
    <t xml:space="preserve">KARBONYLHEMOGLOBIN KVANTITATIVNc                  </t>
  </si>
  <si>
    <t>91169</t>
  </si>
  <si>
    <t>STANOVENÍ LEHKÝCH ŘETĚZCŮ LAMBDA</t>
  </si>
  <si>
    <t>81129</t>
  </si>
  <si>
    <t>BÍLKOVINA KVANTITATIVNĚ (MOČ, VÝPOTEK, CSF) STATIM</t>
  </si>
  <si>
    <t>BÍLKOVINA KVANTITATIVNc (MOÖ, VÝPOTEK, CSF) STATIM</t>
  </si>
  <si>
    <t>81159</t>
  </si>
  <si>
    <t>CHOLINESTERÁZA STATIM</t>
  </si>
  <si>
    <t xml:space="preserve">CHOLINESTERÁZA STATIM                             </t>
  </si>
  <si>
    <t>93139</t>
  </si>
  <si>
    <t xml:space="preserve">ADRENOKORTIKOTROPIN (ACTH)                        </t>
  </si>
  <si>
    <t>81773</t>
  </si>
  <si>
    <t>KREATINKINÁZA IZOENZYMY CK-MB MASS</t>
  </si>
  <si>
    <t xml:space="preserve">KREATINKINÁZA IZOENZYMY CK-MB MASS                </t>
  </si>
  <si>
    <t>81775</t>
  </si>
  <si>
    <t>KVANTITATIVNÍ ANALÝZA MOCE</t>
  </si>
  <si>
    <t>81769</t>
  </si>
  <si>
    <t>KVANTITATIVNÍ STANOVENI HOLOTRANSKOBALAMINU /HOLOT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</si>
  <si>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</si>
  <si>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</si>
  <si>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</si>
  <si>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</si>
  <si>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</si>
  <si>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</si>
  <si>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0017039</t>
  </si>
  <si>
    <t>VISIPAQUE 320 MG I/ML</t>
  </si>
  <si>
    <t>0022075</t>
  </si>
  <si>
    <t>IOMERON 400</t>
  </si>
  <si>
    <t>0042433</t>
  </si>
  <si>
    <t>ULTRAVIST 370</t>
  </si>
  <si>
    <t>0077019</t>
  </si>
  <si>
    <t>0077024</t>
  </si>
  <si>
    <t>ULTRAVIST 300</t>
  </si>
  <si>
    <t>0093626</t>
  </si>
  <si>
    <t>0095609</t>
  </si>
  <si>
    <t>MICROPAQUE CT</t>
  </si>
  <si>
    <t>0151208</t>
  </si>
  <si>
    <t>0034038</t>
  </si>
  <si>
    <t>JEHLA BIOPTICKÁ ASPIRAENÍ, CHIBA,ECHOTIP</t>
  </si>
  <si>
    <t>0038462</t>
  </si>
  <si>
    <t>DRÁT VODÍCÍ GUIDE WIRE M</t>
  </si>
  <si>
    <t>0038482</t>
  </si>
  <si>
    <t>0038483</t>
  </si>
  <si>
    <t>0048523</t>
  </si>
  <si>
    <t>VODIE INTERVENENÍ SELECTIVA DO 145CM</t>
  </si>
  <si>
    <t>0052140</t>
  </si>
  <si>
    <t>KATETR BALÓNKOVÝ PTA - WANDA; SMASH</t>
  </si>
  <si>
    <t>0052704</t>
  </si>
  <si>
    <t>KATETR DRENÁÄNÍ</t>
  </si>
  <si>
    <t>0053563</t>
  </si>
  <si>
    <t>KATETR DIAGNOSTICKÝ TEMPO4F,5F</t>
  </si>
  <si>
    <t>0053936</t>
  </si>
  <si>
    <t>SYSTÉM ZAVÁDICÍ ACCUSTICK II 20-705</t>
  </si>
  <si>
    <t>0056361</t>
  </si>
  <si>
    <t>ZAVADĚČ FLEXOR BALKIN RADIOOPÁKNÍ ZNAČKA</t>
  </si>
  <si>
    <t>ZAVADIE FLEXOR BALKIN RADIOOPÁKNÍ ZNAEKA</t>
  </si>
  <si>
    <t>0057769</t>
  </si>
  <si>
    <t>DILATÁTOR COPE-SADDEKNI SFA ACCESS</t>
  </si>
  <si>
    <t>0057823</t>
  </si>
  <si>
    <t>KATETR ANGIOGRAFICKÝ TORCON,PRUMIR 4.1 AÄ 7 FRENCH</t>
  </si>
  <si>
    <t>0057824</t>
  </si>
  <si>
    <t>KATETR ANGIOGRAFICKÝ TORCON,PRŮMĚR 4.1 AŽ 7 FRENCH</t>
  </si>
  <si>
    <t>0058736</t>
  </si>
  <si>
    <t>TĚLÍSKO EMBOLIZAČNÍ NESTER</t>
  </si>
  <si>
    <t>0059345</t>
  </si>
  <si>
    <t>INDEFLÁTOR - ZAOÍZENÍ INSUFLAENÍ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</si>
  <si>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</si>
  <si>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</si>
  <si>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</si>
  <si>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</si>
  <si>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</si>
  <si>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</si>
  <si>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</si>
  <si>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DRENÁÄNÍ</t>
  </si>
  <si>
    <t>0111638</t>
  </si>
  <si>
    <t>STENT PERIFERNÍ VASKUL. - ISTHMUS LOGIC CARBOSTENT</t>
  </si>
  <si>
    <t>0059796</t>
  </si>
  <si>
    <t>DRÁT VODÍCÍ ANGIODYN J3 SFC-FS 150-0,35</t>
  </si>
  <si>
    <t>0048349</t>
  </si>
  <si>
    <t>KATETR INFUZNÍ VODIE PROSTREAM 41271..41278</t>
  </si>
  <si>
    <t>89117</t>
  </si>
  <si>
    <t>RTG KRKU A KRČNÍ PÁTEŘE</t>
  </si>
  <si>
    <t xml:space="preserve">RTG KRKU A KRÖNÍ PÁTEuE                           </t>
  </si>
  <si>
    <t>89119</t>
  </si>
  <si>
    <t xml:space="preserve">RTG HRUDNÍ NEBO BEDERNÍ PÁTEuE                    </t>
  </si>
  <si>
    <t>89127</t>
  </si>
  <si>
    <t>RTG KOSTÍ A KLOUBŮ KONČETIN</t>
  </si>
  <si>
    <t xml:space="preserve">RTG KOSTÍ A KLOUB_ KONÖETIN                       </t>
  </si>
  <si>
    <t>89143</t>
  </si>
  <si>
    <t>RTG BŘICHA</t>
  </si>
  <si>
    <t>89198</t>
  </si>
  <si>
    <t>SKIASKOPIE</t>
  </si>
  <si>
    <t>89317</t>
  </si>
  <si>
    <t xml:space="preserve">SELEKTIVNÍ TROMBOLÝZA                             </t>
  </si>
  <si>
    <t>89323</t>
  </si>
  <si>
    <t>TERAPEUTICKÁ EMBOLIZACE V CÉVNÍM ŘEČIŠTI</t>
  </si>
  <si>
    <t xml:space="preserve">TERAPEUTICKÁ EMBOLIZACE V CÉVNÍM uEÖIŠTI          </t>
  </si>
  <si>
    <t>89327</t>
  </si>
  <si>
    <t>KONTROLNÍ NÁSTŘIK DRENÁŽNÍHO KATÉTRU</t>
  </si>
  <si>
    <t xml:space="preserve">KONTROLNÍ NÁSTuIK DRENÁ"NÍHO KATÉTRU              </t>
  </si>
  <si>
    <t>89333</t>
  </si>
  <si>
    <t>PERKUTÁNNÍ DRENÁ" "LUÖOVÝCH CEST (EV. ZAVEDENÍ STE</t>
  </si>
  <si>
    <t>89417</t>
  </si>
  <si>
    <t xml:space="preserve">PŘEHLEDNÁ ČI SELEKTIVNÍ ANGIOGRAFIE NAVAZUJÍCÍ NA </t>
  </si>
  <si>
    <t xml:space="preserve">PuEHLEDNÁ ÖI SELEKTIVNÍ ANGIOGRAFIE NAVAZUJÍCÍ NA </t>
  </si>
  <si>
    <t>89419</t>
  </si>
  <si>
    <t xml:space="preserve">PUNKÖNÍ ANGIOGRAFIE                               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</si>
  <si>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</si>
  <si>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</si>
  <si>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</si>
  <si>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</si>
  <si>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89617</t>
  </si>
  <si>
    <t>CT VYŠETŘENÍ KTERÉHOKOLIV ORGÁNU NEBO OBLASTI S AP</t>
  </si>
  <si>
    <t>CT VYŠETuENÍ KTERÉHOKOLIV ORGÁNU NEBO OBLASTI S AP</t>
  </si>
  <si>
    <t>89619</t>
  </si>
  <si>
    <t>CT VYŠETŘENÍ TĚLA S PODÁNÍM K. L. PER OS, EVENT. P</t>
  </si>
  <si>
    <t>CT VYŠETuENÍ TcLA S PODÁNÍM K. L. PER OS, EVENT. P</t>
  </si>
  <si>
    <t>89713</t>
  </si>
  <si>
    <t>MR ZOBRAZENÍ HLAVY, KONČETIN, KLOUBU, JEDNOHO ÚSEK</t>
  </si>
  <si>
    <t>MR ZOBRAZENÍ HLAVY, KONÖETIN, KLOUBU, JEDNOHO ÚSEK</t>
  </si>
  <si>
    <t>89311</t>
  </si>
  <si>
    <t xml:space="preserve">INTERVENÖNÍ VÝKON uÍZENÝ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</si>
  <si>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</si>
  <si>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</si>
  <si>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</si>
  <si>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</si>
  <si>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</si>
  <si>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</si>
  <si>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89725</t>
  </si>
  <si>
    <t>OPAKOVANÉ ČI DOPLŇUJÍCÍ VYŠETŘENÍ MR</t>
  </si>
  <si>
    <t>89331</t>
  </si>
  <si>
    <t xml:space="preserve">ZAVEDENÍ STENTU DO TEPENNÉHO ÖI "ILNÍHO uEÖIŠTc   </t>
  </si>
  <si>
    <t>89111</t>
  </si>
  <si>
    <t>RTG PRSTŮ A ZÁPRSTNÍCH KŮSTEK RUKY NEBO NOHY</t>
  </si>
  <si>
    <t xml:space="preserve">RTG PRST_ A ZÁPRSTNÍCH K_STEK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</si>
  <si>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</si>
  <si>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</si>
  <si>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</si>
  <si>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</si>
  <si>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SKIASKOPIE NA OPERAÖNÍM ÖI ZÁKROKOVÉM SÁLE MOBILNÍ</t>
  </si>
  <si>
    <t>89161</t>
  </si>
  <si>
    <t>CHOLANGIOGRAFIE PEROPERAČNÍ NEBO T-DRÉNEM</t>
  </si>
  <si>
    <t xml:space="preserve">CHOLANGIOGRAFIE PEROPERAÖNÍ NEBO T-DRÉNEM         </t>
  </si>
  <si>
    <t>89611</t>
  </si>
  <si>
    <t>CT VYŠETŘENÍ HLAVY NEBO TĚLA NATIVNÍ A KONTRASTNÍ</t>
  </si>
  <si>
    <t xml:space="preserve">CT VYŠETuENÍ HLAVY NEBO TcLA NATIVNÍ A KONTRASTNÍ </t>
  </si>
  <si>
    <t>89415</t>
  </si>
  <si>
    <t>89411</t>
  </si>
  <si>
    <t>PŘEHLEDNÁ  ČI SELEKTIVNÍ ANGIOGRAFIE</t>
  </si>
  <si>
    <t xml:space="preserve">PuEHLEDNÁ  ÖI SELEKTIVNÍ ANGIOGRAFIE              </t>
  </si>
  <si>
    <t>89325</t>
  </si>
  <si>
    <t>PERKUTÁNNÍ DRENÁ" ABSCESU, CYSTY EV. JINÉ DUTINY R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</si>
  <si>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</si>
  <si>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</si>
  <si>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</si>
  <si>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</si>
  <si>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</si>
  <si>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22129</t>
  </si>
  <si>
    <t xml:space="preserve">VYŠETŘENÍ JEDNOHO ERYTROCYTÁRNÍHO ANTIGENU (KROMĚ </t>
  </si>
  <si>
    <t xml:space="preserve">VYŠETuENÍ JEDNOHO ERYTROCYTÁRNÍHO ANTIGENU (KROMc </t>
  </si>
  <si>
    <t>22134</t>
  </si>
  <si>
    <t xml:space="preserve">UPuESNcNÍ TYPU SENZIBILIZACE ERYTROCYT_          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</si>
  <si>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</si>
  <si>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</si>
  <si>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</si>
  <si>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</si>
  <si>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</si>
  <si>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</si>
  <si>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</si>
  <si>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</si>
  <si>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</si>
  <si>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</si>
  <si>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</si>
  <si>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</si>
  <si>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</si>
  <si>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</si>
  <si>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</si>
  <si>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 xml:space="preserve">VYŠETuENÍ KREVNÍ SKUPINY ABO, RH (D) V SÉRII      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</si>
  <si>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</si>
  <si>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</si>
  <si>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</si>
  <si>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</si>
  <si>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</si>
  <si>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PuÍMÝ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</si>
  <si>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</si>
  <si>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</si>
  <si>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</si>
  <si>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</si>
  <si>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</si>
  <si>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</si>
  <si>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BIOPTICKÝ MATERIÁL S ÖÁSTEÖNÉ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</si>
  <si>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</si>
  <si>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</si>
  <si>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</si>
  <si>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</si>
  <si>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PEROPERAÖNÍ BIOPSIE (TECHNICKÁ KOMPONENTA ZA KA"DÝ</t>
  </si>
  <si>
    <t>87217</t>
  </si>
  <si>
    <t>PROKRAJOVÁNÍ BLOKU (POLOSÉRIOVÉ ŘEZY) S 1-3 PREPAR</t>
  </si>
  <si>
    <t>PROKRAJOVÁNÍ BLOKU (POLOSÉRIOVÉ uEZY) S 1-3 PREPAR</t>
  </si>
  <si>
    <t>87221</t>
  </si>
  <si>
    <t>ODBĚR PRO SPECIELNÍ VYŠETŘENÍ : RECEPTORY, HISTOCH</t>
  </si>
  <si>
    <t>ODBcR PRO SPECIELNÍ VYŠETuENÍ : RECEPTORY, HISTOCH</t>
  </si>
  <si>
    <t>87223</t>
  </si>
  <si>
    <t>SPECIELNÍ BARVENÍ JEDNODUCHÉ (KAŽDÝ PREPARÁT Z PAR</t>
  </si>
  <si>
    <t>SPECIELNÍ BARVENÍ JEDNODUCHÉ (KA"DÝ PREPARÁT Z PAR</t>
  </si>
  <si>
    <t>87231</t>
  </si>
  <si>
    <t>IMUNOHISTOCHEMIE (ZA KAŽDÝ MARKER Z 1 BLOKU)</t>
  </si>
  <si>
    <t xml:space="preserve">IMUNOHISTOCHEMIE (ZA KA"DÝ MARKER Z 1 BLOKU)      </t>
  </si>
  <si>
    <t>87413</t>
  </si>
  <si>
    <t>CYTOLOGICKÉ OTISKY A STĚRY -  ZA 1-3 PREPARÁTY</t>
  </si>
  <si>
    <t xml:space="preserve">CYTOLOGICKÉ OTISKY A STcRY -  ZA 1-3 PREPARÁTY    </t>
  </si>
  <si>
    <t>87431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</si>
  <si>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</si>
  <si>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</si>
  <si>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</si>
  <si>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</si>
  <si>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</si>
  <si>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</si>
  <si>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</si>
  <si>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</si>
  <si>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</si>
  <si>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</si>
  <si>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</si>
  <si>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</si>
  <si>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</si>
  <si>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</si>
  <si>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87235</t>
  </si>
  <si>
    <t>VYŠETuENÍ PREPARÁTU SPECIELNc BARVENÉHO NA MIKROOR</t>
  </si>
  <si>
    <t>87511</t>
  </si>
  <si>
    <t xml:space="preserve">STANOVENÍ BIOPTICKÉ DIAGNÓZY I. STUPNc OBTÍ"NOSTI </t>
  </si>
  <si>
    <t>87525</t>
  </si>
  <si>
    <t>STANOVENÍ CYTOLOGICKÉ DIAGNÓZY III. STUPNĚ OBTÍŽNO</t>
  </si>
  <si>
    <t>STANOVENÍ CYTOLOGICKÉ DIAGNÓZY III. STUPNc OBTÍ"NO</t>
  </si>
  <si>
    <t>87225</t>
  </si>
  <si>
    <t>SPECIELNI BARVENÍ SLOŽITÉ (ZA KAŽDÝ PREPARÁT ZE ZM</t>
  </si>
  <si>
    <t>SPECIELNI BARVENÍ SLO"ITÉ (ZA KA"DÝ PREPARÁT ZE ZM</t>
  </si>
  <si>
    <t>87129</t>
  </si>
  <si>
    <t>VÍCEČETNÉ MALÉ BIOPTICKÉ VZORKY: MAKROSKOPICKÉ POS</t>
  </si>
  <si>
    <t>VÍCEÖETNÉ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</si>
  <si>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</si>
  <si>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</si>
  <si>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</si>
  <si>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</si>
  <si>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</si>
  <si>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</si>
  <si>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ODVÁPNcNÍ, ZMcKÖOVÁNÍ MATERIÁLU (ZA KA"DÉ ZAPOÖATÉ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</si>
  <si>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</si>
  <si>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</si>
  <si>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</si>
  <si>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</si>
  <si>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</si>
  <si>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</si>
  <si>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PEROPERAÖNÍ CYTOLOGIE (TECHNICKÁ KOMPONENTA ZA KA"</t>
  </si>
  <si>
    <t>87611</t>
  </si>
  <si>
    <t>TECHNICKÁ KOMPONENTA MIKROSKOPICKÉHO VYŠETuENÍ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</si>
  <si>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</si>
  <si>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</si>
  <si>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</si>
  <si>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</si>
  <si>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</si>
  <si>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</si>
  <si>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</si>
  <si>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</si>
  <si>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 xml:space="preserve">IDENTIFIKACE KMENE ORIENTAÖNÍ JEDNODUCHÝM TESTEM  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</si>
  <si>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</si>
  <si>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</si>
  <si>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</si>
  <si>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</si>
  <si>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</si>
  <si>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</si>
  <si>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STANOVENÍ PROTILÁTEK PROTI EBV A DALŠÍM VIR_M (CMV</t>
  </si>
  <si>
    <t>82111</t>
  </si>
  <si>
    <t>PRŮKAZ PROTILÁTEK NEPŘÍMOU HEMAGLUTINACÍ NA NOSIČÍ</t>
  </si>
  <si>
    <t>PR_KAZ PROTILÁTEK NEPuÍMOU HEMAGLUTINACÍ NA NOSIÖÍ</t>
  </si>
  <si>
    <t>82117</t>
  </si>
  <si>
    <t>PRŮKAZ ANTIGENU VIRU (MIMO VIRY HEPATITID), BAKTER</t>
  </si>
  <si>
    <t>PR_KAZ ANTIGENU VIRU (MIMO VIRY HEPATITID), BAKTER</t>
  </si>
  <si>
    <t>82131</t>
  </si>
  <si>
    <t>IDENTIFIKACE BAKTERIÁLNÍHO KMENE V KULTUŘE (POMNOŽ</t>
  </si>
  <si>
    <t>IDENTIFIKACE BAKTERIÁLNÍHO KMENE V KULTUuE (POMNO"</t>
  </si>
  <si>
    <t>82211</t>
  </si>
  <si>
    <t>KULTIVAČNÍ VYŠETŘENÍ NA MYKOBAKTERIA</t>
  </si>
  <si>
    <t xml:space="preserve">KULTIVAÖNÍ VYŠETuENÍ NA MYKOBAKTERIA              </t>
  </si>
  <si>
    <t>82221</t>
  </si>
  <si>
    <t>KULTIVAČNÍ VYŠETŘENÍ NA MYKOBAKTERIA RYCHLOU KULTI</t>
  </si>
  <si>
    <t>KULTIVAÖNÍ VYŠETuENÍ NA MYKOBAKTERIA RYCHLOU KULTI</t>
  </si>
  <si>
    <t>98111</t>
  </si>
  <si>
    <t>MYKOLOGICKÉ VYŠETŘENÍ KULTIVAČNÍ</t>
  </si>
  <si>
    <t xml:space="preserve">MYKOLOGICKÉ VYŠETuENÍ KULTIVAÖNÍ                  </t>
  </si>
  <si>
    <t>98117</t>
  </si>
  <si>
    <t>CÍLENÁ IDENTIFIKACE CANDIDA ALBICANS</t>
  </si>
  <si>
    <t xml:space="preserve">CÍLENÁ IDENTIFIKACE CANDIDA ALBICANS              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</si>
  <si>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</si>
  <si>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</si>
  <si>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</si>
  <si>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</si>
  <si>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</si>
  <si>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</si>
  <si>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KULTIVAÖNÍ VYŠETuENÍ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</si>
  <si>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</si>
  <si>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</si>
  <si>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</si>
  <si>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</si>
  <si>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</si>
  <si>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STANOVENÍ PROTILÁTEK PROTI ANTIGEN_M VIR_ (KROMc H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</si>
  <si>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</si>
  <si>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</si>
  <si>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</si>
  <si>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</si>
  <si>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</si>
  <si>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 xml:space="preserve">IDENTIFIKACE VLÁKNITÝCH HUB                       </t>
  </si>
  <si>
    <t>82083</t>
  </si>
  <si>
    <t>PRŮKAZ BAKTERIÁLNÍHO TOXINU NEBO ANTIGENU</t>
  </si>
  <si>
    <t xml:space="preserve">PR_KAZ BAKTERIÁLNÍHO TOXINU NEBO ANTIGENU         </t>
  </si>
  <si>
    <t>82123</t>
  </si>
  <si>
    <t>PRŮKAZ BAKTERIÁLNÍHO, VIROVÉHO, PARAZITÁRNÍHO, EVE</t>
  </si>
  <si>
    <t>PR_KAZ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</si>
  <si>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</si>
  <si>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</si>
  <si>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</si>
  <si>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</si>
  <si>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VYŠETuENÍ EXTRAHUMÁNNÍHO GENOMU   </t>
  </si>
  <si>
    <t>82040</t>
  </si>
  <si>
    <t>IZOLACE RNA A TRANSKRIPCE PRO VYŠETuENÍ EXTRAHUMÁN</t>
  </si>
  <si>
    <t>82060</t>
  </si>
  <si>
    <t>ANALÝZA HMOTOVÉHO SPEKTRA</t>
  </si>
  <si>
    <t>82066</t>
  </si>
  <si>
    <t>STANOVENÍ CITLIVOSTI NA ATB E-TESTEM</t>
  </si>
  <si>
    <t xml:space="preserve">STANOVENÍ CITLIVOSTI NA ATB E-TESTEM              </t>
  </si>
  <si>
    <t>41</t>
  </si>
  <si>
    <t>82241</t>
  </si>
  <si>
    <t>DETEKCE IN VITRO STIMULACE T LYMFOCYT_ SPECIFICKÝM</t>
  </si>
  <si>
    <t>91131</t>
  </si>
  <si>
    <t>STANOVENÍ IgA</t>
  </si>
  <si>
    <t xml:space="preserve">STANOVENÍ IgA                                     </t>
  </si>
  <si>
    <t>91161</t>
  </si>
  <si>
    <t>STANOVENÍ C4 SLOŽKY KOMPLEMENTU</t>
  </si>
  <si>
    <t xml:space="preserve">STANOVENÍ C4 SLO"KY KOMPLEMENTU                   </t>
  </si>
  <si>
    <t>91261</t>
  </si>
  <si>
    <t>STANOVENÍ ANTI ENA Ab ELISA</t>
  </si>
  <si>
    <t>91317</t>
  </si>
  <si>
    <t>PRŮKAZ ANTINUKLEÁRNÍCH PROTILÁTEK IF</t>
  </si>
  <si>
    <t>91501</t>
  </si>
  <si>
    <t>STANOVENÍ HLADIN REVMATOIDNÍHO FAKTORU (RF) NEFELO</t>
  </si>
  <si>
    <t>91323</t>
  </si>
  <si>
    <t>PRŮKAZ ANCA IF</t>
  </si>
  <si>
    <t>91355</t>
  </si>
  <si>
    <t xml:space="preserve">STANOVENÍ CIK METODOU PEG-IKEM                    </t>
  </si>
  <si>
    <t>STANOVENÍ CIK METODOU PEG-IKEM</t>
  </si>
  <si>
    <t>91129</t>
  </si>
  <si>
    <t xml:space="preserve">STANOVENÍ IgG                                     </t>
  </si>
  <si>
    <t>STANOVENÍ IgG</t>
  </si>
  <si>
    <t>91259</t>
  </si>
  <si>
    <t>STANOVENÍ ANTI NUKLEOHISTON Ab ELISA</t>
  </si>
  <si>
    <t>91189</t>
  </si>
  <si>
    <t xml:space="preserve">STANOVENÍ IgE                                     </t>
  </si>
  <si>
    <t>STANOVENÍ IgE</t>
  </si>
  <si>
    <t>91133</t>
  </si>
  <si>
    <t xml:space="preserve">STANOVENÍ IgM                                     </t>
  </si>
  <si>
    <t>STANOVENÍ IgM</t>
  </si>
  <si>
    <t>91253</t>
  </si>
  <si>
    <t>STANOVENÍ ANTI ds-DNA Ab ELISA</t>
  </si>
  <si>
    <t>91159</t>
  </si>
  <si>
    <t>STANOVENÍ C3 SLOŽKY KOMPLEMENTU</t>
  </si>
  <si>
    <t xml:space="preserve">STANOVENÍ C3 SLO"KY KOMPLEMENTU                   </t>
  </si>
  <si>
    <t>44</t>
  </si>
  <si>
    <t>94201</t>
  </si>
  <si>
    <t>(VZP) FLUORESCENČNÍ IN SITU HYBRIDIZACE LIDSKÉ DNA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</si>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</sst>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9" fontId="34" fillId="0" borderId="164" xfId="0" applyNumberFormat="1" applyFont="1" applyBorder="1"/>
    <xf numFmtId="3" fontId="34" fillId="0" borderId="163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0.32022219336448932</c:v>
                </c:pt>
                <c:pt idx="1">
                  <c:v>0.24481579931162556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82464"/>
        <c:axId val="9279732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0.33763742784891831</c:v>
                </c:pt>
                <c:pt idx="1">
                  <c:v>0.33763742784891831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5728"/>
        <c:axId val="927983008"/>
      </c:scatterChart>
      <c:catAx>
        <c:axId val="92798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7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7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82464"/>
        <c:crosses val="autoZero"/>
        <c:crossBetween val="between"/>
      </c:valAx>
      <c:valAx>
        <c:axId val="9279857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83008"/>
        <c:crosses val="max"/>
        <c:crossBetween val="midCat"/>
      </c:valAx>
      <c:valAx>
        <c:axId val="927983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857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0.62681159420289856</c:v>
                </c:pt>
                <c:pt idx="1">
                  <c:v>0.60046189376443415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8112"/>
        <c:axId val="9279835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4096"/>
        <c:axId val="927984640"/>
      </c:scatterChart>
      <c:catAx>
        <c:axId val="92797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3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7978112"/>
        <c:crosses val="autoZero"/>
        <c:crossBetween val="between"/>
      </c:valAx>
      <c:valAx>
        <c:axId val="9279840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84640"/>
        <c:crosses val="max"/>
        <c:crossBetween val="midCat"/>
      </c:valAx>
      <c:valAx>
        <c:axId val="9279846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840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1441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2221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2222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2269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2847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2865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2917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3055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3056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3560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3604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4227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33014.892368472683</v>
      </c>
      <c r="D4" s="280">
        <f ca="1">IF(ISERROR(VLOOKUP("Náklady celkem",INDIRECT("HI!$A:$G"),5,0)),0,VLOOKUP("Náklady celkem",INDIRECT("HI!$A:$G"),5,0))</f>
        <v>31244.39518</v>
      </c>
      <c r="E4" s="281">
        <f ca="1">IF(C4=0,0,D4/C4)</f>
        <v>0.94637277115089413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3671.6369344062791</v>
      </c>
      <c r="D7" s="288">
        <f>IF(ISERROR(HI!E5),"",HI!E5)</f>
        <v>2700.0120799999995</v>
      </c>
      <c r="E7" s="285">
        <f t="shared" ref="E7:E15" si="0">IF(C7=0,0,D7/C7)</f>
        <v>0.73537011644551509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0.8798988168466676</v>
      </c>
      <c r="E8" s="285">
        <f t="shared" si="0"/>
        <v>0.9776653520518529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9.602249899558056E-2</v>
      </c>
      <c r="E9" s="285">
        <f>IF(C9=0,0,D9/C9)</f>
        <v>0.32007499665193523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0.80831095758632887</v>
      </c>
      <c r="E11" s="285">
        <f t="shared" si="0"/>
        <v>1.3471849293105482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0.40281860559712124</v>
      </c>
      <c r="E12" s="285">
        <f t="shared" si="0"/>
        <v>0.50352325699640155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2154.8333240108491</v>
      </c>
      <c r="D15" s="288">
        <f>IF(ISERROR(HI!E6),"",HI!E6)</f>
        <v>1449.93941</v>
      </c>
      <c r="E15" s="285">
        <f t="shared" si="0"/>
        <v>0.67287775525078142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24320.676205261232</v>
      </c>
      <c r="D16" s="284">
        <f ca="1">IF(ISERROR(VLOOKUP("Osobní náklady (Kč) *",INDIRECT("HI!$A:$G"),5,0)),0,VLOOKUP("Osobní náklady (Kč) *",INDIRECT("HI!$A:$G"),5,0))</f>
        <v>24126.336380000001</v>
      </c>
      <c r="E16" s="285">
        <f ca="1">IF(C16=0,0,D16/C16)</f>
        <v>0.99200927541565675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11147.063339999999</v>
      </c>
      <c r="D18" s="303">
        <f ca="1">IF(ISERROR(VLOOKUP("Výnosy celkem",INDIRECT("HI!$A:$G"),5,0)),0,VLOOKUP("Výnosy celkem",INDIRECT("HI!$A:$G"),5,0))</f>
        <v>7649.1216499999991</v>
      </c>
      <c r="E18" s="304">
        <f t="shared" ref="E18:E31" ca="1" si="1">IF(C18=0,0,D18/C18)</f>
        <v>0.68620060877845523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877.85333999999989</v>
      </c>
      <c r="D19" s="284">
        <f ca="1">IF(ISERROR(VLOOKUP("Ambulance *",INDIRECT("HI!$A:$G"),5,0)),0,VLOOKUP("Ambulance *",INDIRECT("HI!$A:$G"),5,0))</f>
        <v>954.98164999999995</v>
      </c>
      <c r="E19" s="285">
        <f t="shared" ca="1" si="1"/>
        <v>1.0878601316251757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1.0878601316251757</v>
      </c>
      <c r="E20" s="285">
        <f t="shared" si="1"/>
        <v>1.0878601316251757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1.0878601316251757</v>
      </c>
      <c r="E21" s="285">
        <f t="shared" si="1"/>
        <v>1.0878601316251757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0.89607811336744247</v>
      </c>
      <c r="E23" s="285">
        <f t="shared" si="1"/>
        <v>1.0542095451381677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10269.209999999999</v>
      </c>
      <c r="D24" s="284">
        <f ca="1">IF(ISERROR(VLOOKUP("Hospitalizace *",INDIRECT("HI!$A:$G"),5,0)),0,VLOOKUP("Hospitalizace *",INDIRECT("HI!$A:$G"),5,0))</f>
        <v>6694.1399999999994</v>
      </c>
      <c r="E24" s="285">
        <f ca="1">IF(C24=0,0,D24/C24)</f>
        <v>0.65186513860365114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0.65186513860365114</v>
      </c>
      <c r="E25" s="285">
        <f t="shared" si="1"/>
        <v>0.65186513860365114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0.67757608147747761</v>
      </c>
      <c r="E26" s="285">
        <f t="shared" si="1"/>
        <v>0.67757608147747761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0.78787878787878785</v>
      </c>
      <c r="E29" s="285">
        <f t="shared" si="1"/>
        <v>0.82934609250398728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0.60046189376443415</v>
      </c>
      <c r="E30" s="285">
        <f t="shared" si="1"/>
        <v>0.60046189376443415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0.25373027720730223</v>
      </c>
      <c r="D31" s="289">
        <f>IF(ISERROR(VLOOKUP("Celkem:",'ZV Vyžád.'!$A:$M,7,0)),"",VLOOKUP("Celkem:",'ZV Vyžád.'!$A:$M,7,0))</f>
        <v>0.82364856515954732</v>
      </c>
      <c r="E31" s="285">
        <f t="shared" si="1"/>
        <v>3.2461579840809125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3852.2234200000003</v>
      </c>
      <c r="C5" s="33">
        <v>4712.2126999999991</v>
      </c>
      <c r="D5" s="12"/>
      <c r="E5" s="226">
        <v>2700.0120799999995</v>
      </c>
      <c r="F5" s="32">
        <v>3671.6369344062791</v>
      </c>
      <c r="G5" s="225">
        <f>E5-F5</f>
        <v>-971.62485440627961</v>
      </c>
      <c r="H5" s="231">
        <f>IF(F5&lt;0.00000001,"",E5/F5)</f>
        <v>0.73537011644551509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1688.0425</v>
      </c>
      <c r="C6" s="35">
        <v>2310.94362</v>
      </c>
      <c r="D6" s="12"/>
      <c r="E6" s="227">
        <v>1449.93941</v>
      </c>
      <c r="F6" s="34">
        <v>2154.8333240108491</v>
      </c>
      <c r="G6" s="228">
        <f>E6-F6</f>
        <v>-704.89391401084913</v>
      </c>
      <c r="H6" s="232">
        <f>IF(F6&lt;0.00000001,"",E6/F6)</f>
        <v>0.67287775525078142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20485.727059999997</v>
      </c>
      <c r="C7" s="35">
        <v>21438.82431</v>
      </c>
      <c r="D7" s="12"/>
      <c r="E7" s="227">
        <v>24126.336380000001</v>
      </c>
      <c r="F7" s="34">
        <v>24320.676205261232</v>
      </c>
      <c r="G7" s="228">
        <f>E7-F7</f>
        <v>-194.33982526123145</v>
      </c>
      <c r="H7" s="232">
        <f>IF(F7&lt;0.00000001,"",E7/F7)</f>
        <v>0.99200927541565675</v>
      </c>
    </row>
    <row r="8" spans="1:10" ht="14.4" customHeight="1" thickBot="1" x14ac:dyDescent="0.35">
      <c r="A8" s="1" t="s">
        <v>96</v>
      </c>
      <c r="B8" s="15">
        <v>3299.680170000001</v>
      </c>
      <c r="C8" s="37">
        <v>3449.6503900000052</v>
      </c>
      <c r="D8" s="12"/>
      <c r="E8" s="229">
        <v>2968.1073099999994</v>
      </c>
      <c r="F8" s="36">
        <v>2867.7459047943235</v>
      </c>
      <c r="G8" s="230">
        <f>E8-F8</f>
        <v>100.36140520567596</v>
      </c>
      <c r="H8" s="233">
        <f>IF(F8&lt;0.00000001,"",E8/F8)</f>
        <v>1.0349966170426366</v>
      </c>
    </row>
    <row r="9" spans="1:10" ht="14.4" customHeight="1" thickBot="1" x14ac:dyDescent="0.35">
      <c r="A9" s="2" t="s">
        <v>97</v>
      </c>
      <c r="B9" s="3">
        <v>29325.673149999995</v>
      </c>
      <c r="C9" s="39">
        <v>31911.631020000004</v>
      </c>
      <c r="D9" s="12"/>
      <c r="E9" s="3">
        <v>31244.39518</v>
      </c>
      <c r="F9" s="38">
        <v>33014.892368472683</v>
      </c>
      <c r="G9" s="38">
        <f>E9-F9</f>
        <v>-1770.4971884726838</v>
      </c>
      <c r="H9" s="234">
        <f>IF(F9&lt;0.00000001,"",E9/F9)</f>
        <v>0.94637277115089413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751.81934999999999</v>
      </c>
      <c r="C11" s="33">
        <f>IF(ISERROR(VLOOKUP("Celkem:",'ZV Vykáz.-A'!A:H,5,0)),0,VLOOKUP("Celkem:",'ZV Vykáz.-A'!A:H,5,0)/1000)</f>
        <v>877.85333999999989</v>
      </c>
      <c r="D11" s="12"/>
      <c r="E11" s="226">
        <f>IF(ISERROR(VLOOKUP("Celkem:",'ZV Vykáz.-A'!A:H,8,0)),0,VLOOKUP("Celkem:",'ZV Vykáz.-A'!A:H,8,0)/1000)</f>
        <v>954.98164999999995</v>
      </c>
      <c r="F11" s="32">
        <f>C11</f>
        <v>877.85333999999989</v>
      </c>
      <c r="G11" s="225">
        <f>E11-F11</f>
        <v>77.128310000000056</v>
      </c>
      <c r="H11" s="231">
        <f>IF(F11&lt;0.00000001,"",E11/F11)</f>
        <v>1.0878601316251757</v>
      </c>
      <c r="I11" s="225">
        <f>E11-B11</f>
        <v>203.16229999999996</v>
      </c>
      <c r="J11" s="231">
        <f>IF(B11&lt;0.00000001,"",E11/B11)</f>
        <v>1.2702275486790808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10845.18</v>
      </c>
      <c r="C12" s="37">
        <f>IF(ISERROR(VLOOKUP("Celkem",CaseMix!A:D,3,0)),0,VLOOKUP("Celkem",CaseMix!A:D,3,0)*30)</f>
        <v>10269.209999999999</v>
      </c>
      <c r="D12" s="12"/>
      <c r="E12" s="229">
        <f>IF(ISERROR(VLOOKUP("Celkem",CaseMix!A:D,4,0)),0,VLOOKUP("Celkem",CaseMix!A:D,4,0)*30)</f>
        <v>6694.1399999999994</v>
      </c>
      <c r="F12" s="36">
        <f>C12</f>
        <v>10269.209999999999</v>
      </c>
      <c r="G12" s="230">
        <f>E12-F12</f>
        <v>-3575.0699999999997</v>
      </c>
      <c r="H12" s="233">
        <f>IF(F12&lt;0.00000001,"",E12/F12)</f>
        <v>0.65186513860365114</v>
      </c>
      <c r="I12" s="230">
        <f>E12-B12</f>
        <v>-4151.0400000000009</v>
      </c>
      <c r="J12" s="233">
        <f>IF(B12&lt;0.00000001,"",E12/B12)</f>
        <v>0.6172456335441181</v>
      </c>
    </row>
    <row r="13" spans="1:10" ht="14.4" customHeight="1" thickBot="1" x14ac:dyDescent="0.35">
      <c r="A13" s="4" t="s">
        <v>100</v>
      </c>
      <c r="B13" s="9">
        <f>SUM(B11:B12)</f>
        <v>11596.99935</v>
      </c>
      <c r="C13" s="41">
        <f>SUM(C11:C12)</f>
        <v>11147.063339999999</v>
      </c>
      <c r="D13" s="12"/>
      <c r="E13" s="9">
        <f>SUM(E11:E12)</f>
        <v>7649.1216499999991</v>
      </c>
      <c r="F13" s="40">
        <f>SUM(F11:F12)</f>
        <v>11147.063339999999</v>
      </c>
      <c r="G13" s="40">
        <f>E13-F13</f>
        <v>-3497.9416899999997</v>
      </c>
      <c r="H13" s="235">
        <f>IF(F13&lt;0.00000001,"",E13/F13)</f>
        <v>0.68620060877845523</v>
      </c>
      <c r="I13" s="40">
        <f>SUM(I11:I12)</f>
        <v>-3947.8777000000009</v>
      </c>
      <c r="J13" s="235">
        <f>IF(B13&lt;0.00000001,"",E13/B13)</f>
        <v>0.65957765618051867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0.39545552085647528</v>
      </c>
      <c r="C15" s="43">
        <f>IF(C9=0,"",C13/C9)</f>
        <v>0.34931036063351917</v>
      </c>
      <c r="D15" s="12"/>
      <c r="E15" s="10">
        <f>IF(E9=0,"",E13/E9)</f>
        <v>0.24481580155202734</v>
      </c>
      <c r="F15" s="42">
        <f>IF(F9=0,"",F13/F9)</f>
        <v>0.33763742784891831</v>
      </c>
      <c r="G15" s="42">
        <f>IF(ISERROR(F15-E15),"",E15-F15)</f>
        <v>-9.2821626296890974E-2</v>
      </c>
      <c r="H15" s="236">
        <f>IF(ISERROR(F15-E15),"",IF(F15&lt;0.00000001,"",E15/F15))</f>
        <v>0.72508490279571258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0.32022219336448932</v>
      </c>
      <c r="C4" s="323">
        <f t="shared" ref="C4:M4" si="0">(C10+C8)/C6</f>
        <v>0.24481579931162556</v>
      </c>
      <c r="D4" s="323">
        <f t="shared" si="0"/>
        <v>3.0564892503065575E-2</v>
      </c>
      <c r="E4" s="323">
        <f t="shared" si="0"/>
        <v>3.0564892503065575E-2</v>
      </c>
      <c r="F4" s="323">
        <f t="shared" si="0"/>
        <v>3.0564892503065575E-2</v>
      </c>
      <c r="G4" s="323">
        <f t="shared" si="0"/>
        <v>3.0564892503065575E-2</v>
      </c>
      <c r="H4" s="323">
        <f t="shared" si="0"/>
        <v>3.0564892503065575E-2</v>
      </c>
      <c r="I4" s="323">
        <f t="shared" si="0"/>
        <v>3.0564892503065575E-2</v>
      </c>
      <c r="J4" s="323">
        <f t="shared" si="0"/>
        <v>3.0564892503065575E-2</v>
      </c>
      <c r="K4" s="323">
        <f t="shared" si="0"/>
        <v>3.0564892503065575E-2</v>
      </c>
      <c r="L4" s="323">
        <f t="shared" si="0"/>
        <v>3.0564892503065575E-2</v>
      </c>
      <c r="M4" s="323">
        <f t="shared" si="0"/>
        <v>3.0564892503065575E-2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15723.8809</v>
      </c>
      <c r="C5" s="323">
        <f>IF(ISERROR(VLOOKUP($A5,'Man Tab'!$A:$Q,COLUMN()+2,0)),0,VLOOKUP($A5,'Man Tab'!$A:$Q,COLUMN()+2,0))</f>
        <v>15520.514279999999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15723.8809</v>
      </c>
      <c r="C6" s="325">
        <f t="shared" ref="C6:M6" si="1">C5+B6</f>
        <v>31244.39518</v>
      </c>
      <c r="D6" s="325">
        <f t="shared" si="1"/>
        <v>31244.39518</v>
      </c>
      <c r="E6" s="325">
        <f t="shared" si="1"/>
        <v>31244.39518</v>
      </c>
      <c r="F6" s="325">
        <f t="shared" si="1"/>
        <v>31244.39518</v>
      </c>
      <c r="G6" s="325">
        <f t="shared" si="1"/>
        <v>31244.39518</v>
      </c>
      <c r="H6" s="325">
        <f t="shared" si="1"/>
        <v>31244.39518</v>
      </c>
      <c r="I6" s="325">
        <f t="shared" si="1"/>
        <v>31244.39518</v>
      </c>
      <c r="J6" s="325">
        <f t="shared" si="1"/>
        <v>31244.39518</v>
      </c>
      <c r="K6" s="325">
        <f t="shared" si="1"/>
        <v>31244.39518</v>
      </c>
      <c r="L6" s="325">
        <f t="shared" si="1"/>
        <v>31244.39518</v>
      </c>
      <c r="M6" s="325">
        <f t="shared" si="1"/>
        <v>31244.39518</v>
      </c>
    </row>
    <row r="7" spans="1:13" ht="14.4" customHeight="1" x14ac:dyDescent="0.3">
      <c r="A7" s="324" t="s">
        <v>125</v>
      </c>
      <c r="B7" s="324">
        <v>150.85400000000001</v>
      </c>
      <c r="C7" s="324">
        <v>223.13800000000001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4525.6200000000008</v>
      </c>
      <c r="C8" s="325">
        <f t="shared" ref="C8:M8" si="2">C7*30</f>
        <v>6694.14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509515.63000000012</v>
      </c>
      <c r="C9" s="324">
        <v>445465.94999999995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509.5156300000001</v>
      </c>
      <c r="C10" s="325">
        <f t="shared" ref="C10:M10" si="3">C9/1000+B10</f>
        <v>954.98158000000012</v>
      </c>
      <c r="D10" s="325">
        <f t="shared" si="3"/>
        <v>954.98158000000012</v>
      </c>
      <c r="E10" s="325">
        <f t="shared" si="3"/>
        <v>954.98158000000012</v>
      </c>
      <c r="F10" s="325">
        <f t="shared" si="3"/>
        <v>954.98158000000012</v>
      </c>
      <c r="G10" s="325">
        <f t="shared" si="3"/>
        <v>954.98158000000012</v>
      </c>
      <c r="H10" s="325">
        <f t="shared" si="3"/>
        <v>954.98158000000012</v>
      </c>
      <c r="I10" s="325">
        <f t="shared" si="3"/>
        <v>954.98158000000012</v>
      </c>
      <c r="J10" s="325">
        <f t="shared" si="3"/>
        <v>954.98158000000012</v>
      </c>
      <c r="K10" s="325">
        <f t="shared" si="3"/>
        <v>954.98158000000012</v>
      </c>
      <c r="L10" s="325">
        <f t="shared" si="3"/>
        <v>954.98158000000012</v>
      </c>
      <c r="M10" s="325">
        <f t="shared" si="3"/>
        <v>954.98158000000012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0.33763742784891831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0.33763742784891831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22029.821005911999</v>
      </c>
      <c r="C7" s="56">
        <v>1835.81841715933</v>
      </c>
      <c r="D7" s="56">
        <v>1430.6869300000001</v>
      </c>
      <c r="E7" s="56">
        <v>1269.3251499999999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2700.01208</v>
      </c>
      <c r="Q7" s="185">
        <v>0.73537013649100003</v>
      </c>
    </row>
    <row r="8" spans="1:17" ht="14.4" customHeight="1" x14ac:dyDescent="0.3">
      <c r="A8" s="19" t="s">
        <v>36</v>
      </c>
      <c r="B8" s="55">
        <v>3577.2917242507401</v>
      </c>
      <c r="C8" s="56">
        <v>298.10764368756202</v>
      </c>
      <c r="D8" s="56">
        <v>385.4</v>
      </c>
      <c r="E8" s="56">
        <v>100.36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485.76</v>
      </c>
      <c r="Q8" s="185">
        <v>0.81473925658299995</v>
      </c>
    </row>
    <row r="9" spans="1:17" ht="14.4" customHeight="1" x14ac:dyDescent="0.3">
      <c r="A9" s="19" t="s">
        <v>37</v>
      </c>
      <c r="B9" s="55">
        <v>12929</v>
      </c>
      <c r="C9" s="56">
        <v>1077.4166666666699</v>
      </c>
      <c r="D9" s="56">
        <v>598.28166999999996</v>
      </c>
      <c r="E9" s="56">
        <v>851.65773999999999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1449.93941</v>
      </c>
      <c r="Q9" s="185">
        <v>0.67287775233900005</v>
      </c>
    </row>
    <row r="10" spans="1:17" ht="14.4" customHeight="1" x14ac:dyDescent="0.3">
      <c r="A10" s="19" t="s">
        <v>38</v>
      </c>
      <c r="B10" s="55">
        <v>39.005174114330998</v>
      </c>
      <c r="C10" s="56">
        <v>3.2504311761940001</v>
      </c>
      <c r="D10" s="56">
        <v>2.94835</v>
      </c>
      <c r="E10" s="56">
        <v>6.7838799999999999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9.7322299999999995</v>
      </c>
      <c r="Q10" s="185">
        <v>1.497067538497</v>
      </c>
    </row>
    <row r="11" spans="1:17" ht="14.4" customHeight="1" x14ac:dyDescent="0.3">
      <c r="A11" s="19" t="s">
        <v>39</v>
      </c>
      <c r="B11" s="55">
        <v>1161.3094262351899</v>
      </c>
      <c r="C11" s="56">
        <v>96.775785519598998</v>
      </c>
      <c r="D11" s="56">
        <v>113.58251</v>
      </c>
      <c r="E11" s="56">
        <v>94.868499999999997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208.45101</v>
      </c>
      <c r="Q11" s="185">
        <v>1.0769791682950001</v>
      </c>
    </row>
    <row r="12" spans="1:17" ht="14.4" customHeight="1" x14ac:dyDescent="0.3">
      <c r="A12" s="19" t="s">
        <v>40</v>
      </c>
      <c r="B12" s="55">
        <v>987.52151673678304</v>
      </c>
      <c r="C12" s="56">
        <v>82.293459728065002</v>
      </c>
      <c r="D12" s="56">
        <v>18.96444</v>
      </c>
      <c r="E12" s="56">
        <v>87.906769999999995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106.87121</v>
      </c>
      <c r="Q12" s="185">
        <v>0.64932991244399996</v>
      </c>
    </row>
    <row r="13" spans="1:17" ht="14.4" customHeight="1" x14ac:dyDescent="0.3">
      <c r="A13" s="19" t="s">
        <v>41</v>
      </c>
      <c r="B13" s="55">
        <v>245</v>
      </c>
      <c r="C13" s="56">
        <v>20.416666666666</v>
      </c>
      <c r="D13" s="56">
        <v>21.93355</v>
      </c>
      <c r="E13" s="56">
        <v>53.787019999999998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75.720569999999995</v>
      </c>
      <c r="Q13" s="185">
        <v>1.854381306122</v>
      </c>
    </row>
    <row r="14" spans="1:17" ht="14.4" customHeight="1" x14ac:dyDescent="0.3">
      <c r="A14" s="19" t="s">
        <v>42</v>
      </c>
      <c r="B14" s="55">
        <v>1282.81216782608</v>
      </c>
      <c r="C14" s="56">
        <v>106.90101398550701</v>
      </c>
      <c r="D14" s="56">
        <v>150.44300000000001</v>
      </c>
      <c r="E14" s="56">
        <v>146.209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296.65199999999999</v>
      </c>
      <c r="Q14" s="185">
        <v>1.387507886689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1080.5542679530899</v>
      </c>
      <c r="C17" s="56">
        <v>90.046188996091004</v>
      </c>
      <c r="D17" s="56">
        <v>113.77011</v>
      </c>
      <c r="E17" s="56">
        <v>152.56143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266.33154000000002</v>
      </c>
      <c r="Q17" s="185">
        <v>1.478860698988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12.119</v>
      </c>
      <c r="E18" s="56">
        <v>10.215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22.334</v>
      </c>
      <c r="Q18" s="185" t="s">
        <v>329</v>
      </c>
    </row>
    <row r="19" spans="1:17" ht="14.4" customHeight="1" x14ac:dyDescent="0.3">
      <c r="A19" s="19" t="s">
        <v>47</v>
      </c>
      <c r="B19" s="55">
        <v>2941.2870381508701</v>
      </c>
      <c r="C19" s="56">
        <v>245.107253179239</v>
      </c>
      <c r="D19" s="56">
        <v>448.47509000000002</v>
      </c>
      <c r="E19" s="56">
        <v>186.76920000000001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635.24428999999998</v>
      </c>
      <c r="Q19" s="185">
        <v>1.295849636761</v>
      </c>
    </row>
    <row r="20" spans="1:17" ht="14.4" customHeight="1" x14ac:dyDescent="0.3">
      <c r="A20" s="19" t="s">
        <v>48</v>
      </c>
      <c r="B20" s="55">
        <v>145924.053768674</v>
      </c>
      <c r="C20" s="56">
        <v>12160.3378140562</v>
      </c>
      <c r="D20" s="56">
        <v>12054.693240000001</v>
      </c>
      <c r="E20" s="56">
        <v>12071.64314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24126.336380000001</v>
      </c>
      <c r="Q20" s="185">
        <v>0.99200929895599999</v>
      </c>
    </row>
    <row r="21" spans="1:17" ht="14.4" customHeight="1" x14ac:dyDescent="0.3">
      <c r="A21" s="20" t="s">
        <v>49</v>
      </c>
      <c r="B21" s="55">
        <v>5533.3698603273497</v>
      </c>
      <c r="C21" s="56">
        <v>461.11415502727903</v>
      </c>
      <c r="D21" s="56">
        <v>336.80900000000003</v>
      </c>
      <c r="E21" s="56">
        <v>336.80900000000003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673.61800000000005</v>
      </c>
      <c r="Q21" s="185">
        <v>0.73042433490199998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143.18331000000001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143.18331000000001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358.32457067508898</v>
      </c>
      <c r="C24" s="56">
        <v>29.860380889588999</v>
      </c>
      <c r="D24" s="56">
        <v>35.774009999996998</v>
      </c>
      <c r="E24" s="56">
        <v>8.4351400000030008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44.209150000000001</v>
      </c>
      <c r="Q24" s="185"/>
    </row>
    <row r="25" spans="1:17" ht="14.4" customHeight="1" x14ac:dyDescent="0.3">
      <c r="A25" s="21" t="s">
        <v>53</v>
      </c>
      <c r="B25" s="58">
        <v>198089.35052085601</v>
      </c>
      <c r="C25" s="59">
        <v>16507.445876737998</v>
      </c>
      <c r="D25" s="59">
        <v>15723.8809</v>
      </c>
      <c r="E25" s="59">
        <v>15520.514279999999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31244.39518</v>
      </c>
      <c r="Q25" s="186">
        <v>0.946372788779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1644.6368199999999</v>
      </c>
      <c r="E26" s="56">
        <v>1647.4795200000001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3292.11634</v>
      </c>
      <c r="Q26" s="185" t="s">
        <v>329</v>
      </c>
    </row>
    <row r="27" spans="1:17" ht="14.4" customHeight="1" x14ac:dyDescent="0.3">
      <c r="A27" s="22" t="s">
        <v>55</v>
      </c>
      <c r="B27" s="58">
        <v>198089.35052085601</v>
      </c>
      <c r="C27" s="59">
        <v>16507.445876737998</v>
      </c>
      <c r="D27" s="59">
        <v>17368.51772</v>
      </c>
      <c r="E27" s="59">
        <v>17167.9938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34536.51152</v>
      </c>
      <c r="Q27" s="186">
        <v>1.0460888915790001</v>
      </c>
    </row>
    <row r="28" spans="1:17" ht="14.4" customHeight="1" x14ac:dyDescent="0.3">
      <c r="A28" s="20" t="s">
        <v>56</v>
      </c>
      <c r="B28" s="55">
        <v>519.37288599573697</v>
      </c>
      <c r="C28" s="56">
        <v>43.281073832978002</v>
      </c>
      <c r="D28" s="56">
        <v>39.326300000000003</v>
      </c>
      <c r="E28" s="56">
        <v>22.704000000000001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62.030299999999997</v>
      </c>
      <c r="Q28" s="185">
        <v>0.71659844022499997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188399.80638583301</v>
      </c>
      <c r="C6" s="701">
        <v>192256.47602</v>
      </c>
      <c r="D6" s="702">
        <v>3856.6696341670199</v>
      </c>
      <c r="E6" s="703">
        <v>1.0204706666529999</v>
      </c>
      <c r="F6" s="701">
        <v>198089.35052085601</v>
      </c>
      <c r="G6" s="702">
        <v>33014.891753475997</v>
      </c>
      <c r="H6" s="704">
        <v>15520.514279999999</v>
      </c>
      <c r="I6" s="701">
        <v>31244.39518</v>
      </c>
      <c r="J6" s="702">
        <v>-1770.4965734759701</v>
      </c>
      <c r="K6" s="705">
        <v>0.15772879812900001</v>
      </c>
    </row>
    <row r="7" spans="1:11" ht="14.4" customHeight="1" thickBot="1" x14ac:dyDescent="0.35">
      <c r="A7" s="720" t="s">
        <v>332</v>
      </c>
      <c r="B7" s="701">
        <v>46820.972403325897</v>
      </c>
      <c r="C7" s="701">
        <v>43687.766300000003</v>
      </c>
      <c r="D7" s="702">
        <v>-3133.2061033258601</v>
      </c>
      <c r="E7" s="703">
        <v>0.93308113987100005</v>
      </c>
      <c r="F7" s="701">
        <v>42252.392008632698</v>
      </c>
      <c r="G7" s="702">
        <v>7042.06533477212</v>
      </c>
      <c r="H7" s="704">
        <v>2610.8994499999999</v>
      </c>
      <c r="I7" s="701">
        <v>5333.1399099999999</v>
      </c>
      <c r="J7" s="702">
        <v>-1708.9254247721201</v>
      </c>
      <c r="K7" s="705">
        <v>0.12622101747299999</v>
      </c>
    </row>
    <row r="8" spans="1:11" ht="14.4" customHeight="1" thickBot="1" x14ac:dyDescent="0.35">
      <c r="A8" s="721" t="s">
        <v>333</v>
      </c>
      <c r="B8" s="701">
        <v>45504.048658854103</v>
      </c>
      <c r="C8" s="701">
        <v>42394.391300000003</v>
      </c>
      <c r="D8" s="702">
        <v>-3109.6573588541401</v>
      </c>
      <c r="E8" s="703">
        <v>0.93166196304399995</v>
      </c>
      <c r="F8" s="701">
        <v>40969.579840806597</v>
      </c>
      <c r="G8" s="702">
        <v>6828.2633068011</v>
      </c>
      <c r="H8" s="704">
        <v>2464.6904500000001</v>
      </c>
      <c r="I8" s="701">
        <v>5036.4879099999998</v>
      </c>
      <c r="J8" s="702">
        <v>-1791.7753968011</v>
      </c>
      <c r="K8" s="705">
        <v>0.12293237884200001</v>
      </c>
    </row>
    <row r="9" spans="1:11" ht="14.4" customHeight="1" thickBot="1" x14ac:dyDescent="0.35">
      <c r="A9" s="722" t="s">
        <v>334</v>
      </c>
      <c r="B9" s="706">
        <v>0</v>
      </c>
      <c r="C9" s="706">
        <v>1.358E-2</v>
      </c>
      <c r="D9" s="707">
        <v>1.358E-2</v>
      </c>
      <c r="E9" s="708" t="s">
        <v>329</v>
      </c>
      <c r="F9" s="706">
        <v>0</v>
      </c>
      <c r="G9" s="707">
        <v>0</v>
      </c>
      <c r="H9" s="709">
        <v>1.39E-3</v>
      </c>
      <c r="I9" s="706">
        <v>1.4E-3</v>
      </c>
      <c r="J9" s="707">
        <v>1.4E-3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1.358E-2</v>
      </c>
      <c r="D10" s="702">
        <v>1.358E-2</v>
      </c>
      <c r="E10" s="711" t="s">
        <v>329</v>
      </c>
      <c r="F10" s="701">
        <v>0</v>
      </c>
      <c r="G10" s="702">
        <v>0</v>
      </c>
      <c r="H10" s="704">
        <v>1.39E-3</v>
      </c>
      <c r="I10" s="701">
        <v>1.4E-3</v>
      </c>
      <c r="J10" s="702">
        <v>1.4E-3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24206.530755645701</v>
      </c>
      <c r="C11" s="706">
        <v>22927.909530000001</v>
      </c>
      <c r="D11" s="707">
        <v>-1278.62122564574</v>
      </c>
      <c r="E11" s="713">
        <v>0.94717866684100005</v>
      </c>
      <c r="F11" s="706">
        <v>22029.821005911999</v>
      </c>
      <c r="G11" s="707">
        <v>3671.63683431866</v>
      </c>
      <c r="H11" s="709">
        <v>1269.3251499999999</v>
      </c>
      <c r="I11" s="706">
        <v>2700.01208</v>
      </c>
      <c r="J11" s="707">
        <v>-971.62475431865903</v>
      </c>
      <c r="K11" s="714">
        <v>0.12256168941499999</v>
      </c>
    </row>
    <row r="12" spans="1:11" ht="14.4" customHeight="1" thickBot="1" x14ac:dyDescent="0.35">
      <c r="A12" s="723" t="s">
        <v>337</v>
      </c>
      <c r="B12" s="701">
        <v>15186</v>
      </c>
      <c r="C12" s="701">
        <v>14617.08152</v>
      </c>
      <c r="D12" s="702">
        <v>-568.91848000000402</v>
      </c>
      <c r="E12" s="703">
        <v>0.96253664691100005</v>
      </c>
      <c r="F12" s="701">
        <v>13979.821005911999</v>
      </c>
      <c r="G12" s="702">
        <v>2329.9701676519899</v>
      </c>
      <c r="H12" s="704">
        <v>919.00162999999998</v>
      </c>
      <c r="I12" s="701">
        <v>1792.6195299999999</v>
      </c>
      <c r="J12" s="702">
        <v>-537.35063765199197</v>
      </c>
      <c r="K12" s="705">
        <v>0.12822907598300001</v>
      </c>
    </row>
    <row r="13" spans="1:11" ht="14.4" customHeight="1" thickBot="1" x14ac:dyDescent="0.35">
      <c r="A13" s="723" t="s">
        <v>338</v>
      </c>
      <c r="B13" s="701">
        <v>1200.43287600191</v>
      </c>
      <c r="C13" s="701">
        <v>1164.44037</v>
      </c>
      <c r="D13" s="702">
        <v>-35.992506001910002</v>
      </c>
      <c r="E13" s="703">
        <v>0.97001706074399996</v>
      </c>
      <c r="F13" s="701">
        <v>900</v>
      </c>
      <c r="G13" s="702">
        <v>150</v>
      </c>
      <c r="H13" s="704">
        <v>22.681339999999999</v>
      </c>
      <c r="I13" s="701">
        <v>52.491340000000001</v>
      </c>
      <c r="J13" s="702">
        <v>-97.508660000000006</v>
      </c>
      <c r="K13" s="705">
        <v>5.8323711111000001E-2</v>
      </c>
    </row>
    <row r="14" spans="1:11" ht="14.4" customHeight="1" thickBot="1" x14ac:dyDescent="0.35">
      <c r="A14" s="723" t="s">
        <v>339</v>
      </c>
      <c r="B14" s="701">
        <v>540.09787964383202</v>
      </c>
      <c r="C14" s="701">
        <v>402.12038000000001</v>
      </c>
      <c r="D14" s="702">
        <v>-137.977499643832</v>
      </c>
      <c r="E14" s="703">
        <v>0.74453241746599996</v>
      </c>
      <c r="F14" s="701">
        <v>360</v>
      </c>
      <c r="G14" s="702">
        <v>60</v>
      </c>
      <c r="H14" s="704">
        <v>8.3592399999999998</v>
      </c>
      <c r="I14" s="701">
        <v>33.710470000000001</v>
      </c>
      <c r="J14" s="702">
        <v>-26.289529999999999</v>
      </c>
      <c r="K14" s="705">
        <v>9.3640194443999999E-2</v>
      </c>
    </row>
    <row r="15" spans="1:11" ht="14.4" customHeight="1" thickBot="1" x14ac:dyDescent="0.35">
      <c r="A15" s="723" t="s">
        <v>340</v>
      </c>
      <c r="B15" s="701">
        <v>0</v>
      </c>
      <c r="C15" s="701">
        <v>4.2262000000000004</v>
      </c>
      <c r="D15" s="702">
        <v>4.2262000000000004</v>
      </c>
      <c r="E15" s="711" t="s">
        <v>341</v>
      </c>
      <c r="F15" s="701">
        <v>5</v>
      </c>
      <c r="G15" s="702">
        <v>0.83333333333299997</v>
      </c>
      <c r="H15" s="704">
        <v>0</v>
      </c>
      <c r="I15" s="701">
        <v>0</v>
      </c>
      <c r="J15" s="702">
        <v>-0.83333333333299997</v>
      </c>
      <c r="K15" s="705">
        <v>0</v>
      </c>
    </row>
    <row r="16" spans="1:11" ht="14.4" customHeight="1" thickBot="1" x14ac:dyDescent="0.35">
      <c r="A16" s="723" t="s">
        <v>342</v>
      </c>
      <c r="B16" s="701">
        <v>2260</v>
      </c>
      <c r="C16" s="701">
        <v>3087.2370500000002</v>
      </c>
      <c r="D16" s="702">
        <v>827.23704999999904</v>
      </c>
      <c r="E16" s="703">
        <v>1.3660340929200001</v>
      </c>
      <c r="F16" s="701">
        <v>2770</v>
      </c>
      <c r="G16" s="702">
        <v>461.66666666666703</v>
      </c>
      <c r="H16" s="704">
        <v>149.4383</v>
      </c>
      <c r="I16" s="701">
        <v>312.22253999999998</v>
      </c>
      <c r="J16" s="702">
        <v>-149.44412666666699</v>
      </c>
      <c r="K16" s="705">
        <v>0.112715718411</v>
      </c>
    </row>
    <row r="17" spans="1:11" ht="14.4" customHeight="1" thickBot="1" x14ac:dyDescent="0.35">
      <c r="A17" s="723" t="s">
        <v>343</v>
      </c>
      <c r="B17" s="701">
        <v>160</v>
      </c>
      <c r="C17" s="701">
        <v>149.31237999999999</v>
      </c>
      <c r="D17" s="702">
        <v>-10.687620000000001</v>
      </c>
      <c r="E17" s="703">
        <v>0.93320237500000003</v>
      </c>
      <c r="F17" s="701">
        <v>85</v>
      </c>
      <c r="G17" s="702">
        <v>14.166666666666</v>
      </c>
      <c r="H17" s="704">
        <v>0</v>
      </c>
      <c r="I17" s="701">
        <v>0</v>
      </c>
      <c r="J17" s="702">
        <v>-14.166666666666</v>
      </c>
      <c r="K17" s="705">
        <v>0</v>
      </c>
    </row>
    <row r="18" spans="1:11" ht="14.4" customHeight="1" thickBot="1" x14ac:dyDescent="0.35">
      <c r="A18" s="723" t="s">
        <v>344</v>
      </c>
      <c r="B18" s="701">
        <v>1560</v>
      </c>
      <c r="C18" s="701">
        <v>1573.9456600000001</v>
      </c>
      <c r="D18" s="702">
        <v>13.945660000001</v>
      </c>
      <c r="E18" s="703">
        <v>1.0089395256410001</v>
      </c>
      <c r="F18" s="701">
        <v>1745</v>
      </c>
      <c r="G18" s="702">
        <v>290.83333333333297</v>
      </c>
      <c r="H18" s="704">
        <v>108.17809</v>
      </c>
      <c r="I18" s="701">
        <v>331.31162999999998</v>
      </c>
      <c r="J18" s="702">
        <v>40.478296666665997</v>
      </c>
      <c r="K18" s="705">
        <v>0.18986339828000001</v>
      </c>
    </row>
    <row r="19" spans="1:11" ht="14.4" customHeight="1" thickBot="1" x14ac:dyDescent="0.35">
      <c r="A19" s="723" t="s">
        <v>345</v>
      </c>
      <c r="B19" s="701">
        <v>2690</v>
      </c>
      <c r="C19" s="701">
        <v>1344.17191</v>
      </c>
      <c r="D19" s="702">
        <v>-1345.82809</v>
      </c>
      <c r="E19" s="703">
        <v>0.49969215985100002</v>
      </c>
      <c r="F19" s="701">
        <v>1585</v>
      </c>
      <c r="G19" s="702">
        <v>264.16666666666703</v>
      </c>
      <c r="H19" s="704">
        <v>29.744420000000002</v>
      </c>
      <c r="I19" s="701">
        <v>86.649439999999998</v>
      </c>
      <c r="J19" s="702">
        <v>-177.517226666667</v>
      </c>
      <c r="K19" s="705">
        <v>5.4668416402999999E-2</v>
      </c>
    </row>
    <row r="20" spans="1:11" ht="14.4" customHeight="1" thickBot="1" x14ac:dyDescent="0.35">
      <c r="A20" s="723" t="s">
        <v>346</v>
      </c>
      <c r="B20" s="701">
        <v>610</v>
      </c>
      <c r="C20" s="701">
        <v>585.37405999999999</v>
      </c>
      <c r="D20" s="702">
        <v>-24.625939999999002</v>
      </c>
      <c r="E20" s="703">
        <v>0.95962960655700003</v>
      </c>
      <c r="F20" s="701">
        <v>600</v>
      </c>
      <c r="G20" s="702">
        <v>100</v>
      </c>
      <c r="H20" s="704">
        <v>31.922129999999999</v>
      </c>
      <c r="I20" s="701">
        <v>91.007130000000004</v>
      </c>
      <c r="J20" s="702">
        <v>-8.9928699999989998</v>
      </c>
      <c r="K20" s="705">
        <v>0.15167855</v>
      </c>
    </row>
    <row r="21" spans="1:11" ht="14.4" customHeight="1" thickBot="1" x14ac:dyDescent="0.35">
      <c r="A21" s="722" t="s">
        <v>347</v>
      </c>
      <c r="B21" s="706">
        <v>5468.5340615908299</v>
      </c>
      <c r="C21" s="706">
        <v>3783.529</v>
      </c>
      <c r="D21" s="707">
        <v>-1685.0050615908301</v>
      </c>
      <c r="E21" s="713">
        <v>0.69187262205599998</v>
      </c>
      <c r="F21" s="706">
        <v>3577.2917242507401</v>
      </c>
      <c r="G21" s="707">
        <v>596.21528737512403</v>
      </c>
      <c r="H21" s="709">
        <v>100.36</v>
      </c>
      <c r="I21" s="706">
        <v>485.76</v>
      </c>
      <c r="J21" s="707">
        <v>-110.455287375124</v>
      </c>
      <c r="K21" s="714">
        <v>0.135789876097</v>
      </c>
    </row>
    <row r="22" spans="1:11" ht="14.4" customHeight="1" thickBot="1" x14ac:dyDescent="0.35">
      <c r="A22" s="723" t="s">
        <v>348</v>
      </c>
      <c r="B22" s="701">
        <v>4653.5468598090702</v>
      </c>
      <c r="C22" s="701">
        <v>3241.0450000000001</v>
      </c>
      <c r="D22" s="702">
        <v>-1412.5018598090701</v>
      </c>
      <c r="E22" s="703">
        <v>0.69646768317499996</v>
      </c>
      <c r="F22" s="701">
        <v>3094.6758919826998</v>
      </c>
      <c r="G22" s="702">
        <v>515.77931533044898</v>
      </c>
      <c r="H22" s="704">
        <v>92.85</v>
      </c>
      <c r="I22" s="701">
        <v>412.77</v>
      </c>
      <c r="J22" s="702">
        <v>-103.009315330449</v>
      </c>
      <c r="K22" s="705">
        <v>0.13338068812600001</v>
      </c>
    </row>
    <row r="23" spans="1:11" ht="14.4" customHeight="1" thickBot="1" x14ac:dyDescent="0.35">
      <c r="A23" s="723" t="s">
        <v>349</v>
      </c>
      <c r="B23" s="701">
        <v>814.98720178175301</v>
      </c>
      <c r="C23" s="701">
        <v>542.48400000000004</v>
      </c>
      <c r="D23" s="702">
        <v>-272.50320178175201</v>
      </c>
      <c r="E23" s="703">
        <v>0.66563499256600001</v>
      </c>
      <c r="F23" s="701">
        <v>482.61583226804697</v>
      </c>
      <c r="G23" s="702">
        <v>80.435972044674003</v>
      </c>
      <c r="H23" s="704">
        <v>7.51</v>
      </c>
      <c r="I23" s="701">
        <v>72.989999999999995</v>
      </c>
      <c r="J23" s="702">
        <v>-7.4459720446739999</v>
      </c>
      <c r="K23" s="705">
        <v>0.151238304091</v>
      </c>
    </row>
    <row r="24" spans="1:11" ht="14.4" customHeight="1" thickBot="1" x14ac:dyDescent="0.35">
      <c r="A24" s="722" t="s">
        <v>350</v>
      </c>
      <c r="B24" s="706">
        <v>13336.893495704</v>
      </c>
      <c r="C24" s="706">
        <v>13132.21241</v>
      </c>
      <c r="D24" s="707">
        <v>-204.681085703978</v>
      </c>
      <c r="E24" s="713">
        <v>0.98465301640299996</v>
      </c>
      <c r="F24" s="706">
        <v>12929</v>
      </c>
      <c r="G24" s="707">
        <v>2154.8333333333298</v>
      </c>
      <c r="H24" s="709">
        <v>851.65773999999999</v>
      </c>
      <c r="I24" s="706">
        <v>1449.93941</v>
      </c>
      <c r="J24" s="707">
        <v>-704.89392333333296</v>
      </c>
      <c r="K24" s="714">
        <v>0.112146292056</v>
      </c>
    </row>
    <row r="25" spans="1:11" ht="14.4" customHeight="1" thickBot="1" x14ac:dyDescent="0.35">
      <c r="A25" s="723" t="s">
        <v>351</v>
      </c>
      <c r="B25" s="701">
        <v>872.27250261843096</v>
      </c>
      <c r="C25" s="701">
        <v>787.35837000000004</v>
      </c>
      <c r="D25" s="702">
        <v>-84.914132618430003</v>
      </c>
      <c r="E25" s="703">
        <v>0.90265182914300002</v>
      </c>
      <c r="F25" s="701">
        <v>712</v>
      </c>
      <c r="G25" s="702">
        <v>118.666666666667</v>
      </c>
      <c r="H25" s="704">
        <v>15.75713</v>
      </c>
      <c r="I25" s="701">
        <v>67.135180000000005</v>
      </c>
      <c r="J25" s="702">
        <v>-51.531486666665998</v>
      </c>
      <c r="K25" s="705">
        <v>9.4290983145999999E-2</v>
      </c>
    </row>
    <row r="26" spans="1:11" ht="14.4" customHeight="1" thickBot="1" x14ac:dyDescent="0.35">
      <c r="A26" s="723" t="s">
        <v>352</v>
      </c>
      <c r="B26" s="701">
        <v>3.0635986314100001</v>
      </c>
      <c r="C26" s="701">
        <v>1.49827</v>
      </c>
      <c r="D26" s="702">
        <v>-1.5653286314099999</v>
      </c>
      <c r="E26" s="703">
        <v>0.48905557818099998</v>
      </c>
      <c r="F26" s="701">
        <v>3</v>
      </c>
      <c r="G26" s="702">
        <v>0.5</v>
      </c>
      <c r="H26" s="704">
        <v>0</v>
      </c>
      <c r="I26" s="701">
        <v>0</v>
      </c>
      <c r="J26" s="702">
        <v>-0.5</v>
      </c>
      <c r="K26" s="705">
        <v>0</v>
      </c>
    </row>
    <row r="27" spans="1:11" ht="14.4" customHeight="1" thickBot="1" x14ac:dyDescent="0.35">
      <c r="A27" s="723" t="s">
        <v>353</v>
      </c>
      <c r="B27" s="701">
        <v>1034</v>
      </c>
      <c r="C27" s="701">
        <v>1016.48122</v>
      </c>
      <c r="D27" s="702">
        <v>-17.51878</v>
      </c>
      <c r="E27" s="703">
        <v>0.98305727272700005</v>
      </c>
      <c r="F27" s="701">
        <v>1034</v>
      </c>
      <c r="G27" s="702">
        <v>172.333333333333</v>
      </c>
      <c r="H27" s="704">
        <v>58.48301</v>
      </c>
      <c r="I27" s="701">
        <v>106.64398</v>
      </c>
      <c r="J27" s="702">
        <v>-65.689353333333003</v>
      </c>
      <c r="K27" s="705">
        <v>0.10313731141099999</v>
      </c>
    </row>
    <row r="28" spans="1:11" ht="14.4" customHeight="1" thickBot="1" x14ac:dyDescent="0.35">
      <c r="A28" s="723" t="s">
        <v>354</v>
      </c>
      <c r="B28" s="701">
        <v>7278.1694266231498</v>
      </c>
      <c r="C28" s="701">
        <v>7064.2897599999997</v>
      </c>
      <c r="D28" s="702">
        <v>-213.87966662314599</v>
      </c>
      <c r="E28" s="703">
        <v>0.97061353561700003</v>
      </c>
      <c r="F28" s="701">
        <v>6960</v>
      </c>
      <c r="G28" s="702">
        <v>1160</v>
      </c>
      <c r="H28" s="704">
        <v>483.45231000000001</v>
      </c>
      <c r="I28" s="701">
        <v>808.18849999999998</v>
      </c>
      <c r="J28" s="702">
        <v>-351.81150000000002</v>
      </c>
      <c r="K28" s="705">
        <v>0.116119037356</v>
      </c>
    </row>
    <row r="29" spans="1:11" ht="14.4" customHeight="1" thickBot="1" x14ac:dyDescent="0.35">
      <c r="A29" s="723" t="s">
        <v>355</v>
      </c>
      <c r="B29" s="701">
        <v>0</v>
      </c>
      <c r="C29" s="701">
        <v>0.73799999999999999</v>
      </c>
      <c r="D29" s="702">
        <v>0.73799999999999999</v>
      </c>
      <c r="E29" s="711" t="s">
        <v>341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552.03893690955101</v>
      </c>
      <c r="C30" s="701">
        <v>544.30124000000001</v>
      </c>
      <c r="D30" s="702">
        <v>-7.7376969095510004</v>
      </c>
      <c r="E30" s="703">
        <v>0.98598342183400001</v>
      </c>
      <c r="F30" s="701">
        <v>552</v>
      </c>
      <c r="G30" s="702">
        <v>92</v>
      </c>
      <c r="H30" s="704">
        <v>42.255719999999997</v>
      </c>
      <c r="I30" s="701">
        <v>68.923389999999998</v>
      </c>
      <c r="J30" s="702">
        <v>-23.076609999999999</v>
      </c>
      <c r="K30" s="705">
        <v>0.124861213768</v>
      </c>
    </row>
    <row r="31" spans="1:11" ht="14.4" customHeight="1" thickBot="1" x14ac:dyDescent="0.35">
      <c r="A31" s="723" t="s">
        <v>357</v>
      </c>
      <c r="B31" s="701">
        <v>80</v>
      </c>
      <c r="C31" s="701">
        <v>58.695180000000001</v>
      </c>
      <c r="D31" s="702">
        <v>-21.304819999999999</v>
      </c>
      <c r="E31" s="703">
        <v>0.73368975000000003</v>
      </c>
      <c r="F31" s="701">
        <v>80</v>
      </c>
      <c r="G31" s="702">
        <v>13.333333333333</v>
      </c>
      <c r="H31" s="704">
        <v>1.9623600000000001</v>
      </c>
      <c r="I31" s="701">
        <v>2.94354</v>
      </c>
      <c r="J31" s="702">
        <v>-10.389793333332999</v>
      </c>
      <c r="K31" s="705">
        <v>3.6794250000000001E-2</v>
      </c>
    </row>
    <row r="32" spans="1:11" ht="14.4" customHeight="1" thickBot="1" x14ac:dyDescent="0.35">
      <c r="A32" s="723" t="s">
        <v>358</v>
      </c>
      <c r="B32" s="701">
        <v>597.52356102557405</v>
      </c>
      <c r="C32" s="701">
        <v>533.48701000000005</v>
      </c>
      <c r="D32" s="702">
        <v>-64.036551025573004</v>
      </c>
      <c r="E32" s="703">
        <v>0.892830082021</v>
      </c>
      <c r="F32" s="701">
        <v>508</v>
      </c>
      <c r="G32" s="702">
        <v>84.666666666666003</v>
      </c>
      <c r="H32" s="704">
        <v>17.73358</v>
      </c>
      <c r="I32" s="701">
        <v>26.28417</v>
      </c>
      <c r="J32" s="702">
        <v>-58.382496666666</v>
      </c>
      <c r="K32" s="705">
        <v>5.1740492125000002E-2</v>
      </c>
    </row>
    <row r="33" spans="1:11" ht="14.4" customHeight="1" thickBot="1" x14ac:dyDescent="0.35">
      <c r="A33" s="723" t="s">
        <v>359</v>
      </c>
      <c r="B33" s="701">
        <v>450</v>
      </c>
      <c r="C33" s="701">
        <v>444.96310999999997</v>
      </c>
      <c r="D33" s="702">
        <v>-5.0368899999989996</v>
      </c>
      <c r="E33" s="703">
        <v>0.98880691111100005</v>
      </c>
      <c r="F33" s="701">
        <v>440</v>
      </c>
      <c r="G33" s="702">
        <v>73.333333333333002</v>
      </c>
      <c r="H33" s="704">
        <v>35.314999999999998</v>
      </c>
      <c r="I33" s="701">
        <v>48.587000000000003</v>
      </c>
      <c r="J33" s="702">
        <v>-24.746333333332998</v>
      </c>
      <c r="K33" s="705">
        <v>0.110425</v>
      </c>
    </row>
    <row r="34" spans="1:11" ht="14.4" customHeight="1" thickBot="1" x14ac:dyDescent="0.35">
      <c r="A34" s="723" t="s">
        <v>360</v>
      </c>
      <c r="B34" s="701">
        <v>115.083333333333</v>
      </c>
      <c r="C34" s="701">
        <v>64.132000000000005</v>
      </c>
      <c r="D34" s="702">
        <v>-50.951333333332997</v>
      </c>
      <c r="E34" s="703">
        <v>0.55726574945600005</v>
      </c>
      <c r="F34" s="701">
        <v>110</v>
      </c>
      <c r="G34" s="702">
        <v>18.333333333333002</v>
      </c>
      <c r="H34" s="704">
        <v>0</v>
      </c>
      <c r="I34" s="701">
        <v>0</v>
      </c>
      <c r="J34" s="702">
        <v>-18.333333333333002</v>
      </c>
      <c r="K34" s="705">
        <v>0</v>
      </c>
    </row>
    <row r="35" spans="1:11" ht="14.4" customHeight="1" thickBot="1" x14ac:dyDescent="0.35">
      <c r="A35" s="723" t="s">
        <v>361</v>
      </c>
      <c r="B35" s="701">
        <v>639.51111307804797</v>
      </c>
      <c r="C35" s="701">
        <v>719.25161000000003</v>
      </c>
      <c r="D35" s="702">
        <v>79.740496921951006</v>
      </c>
      <c r="E35" s="703">
        <v>1.1246897751910001</v>
      </c>
      <c r="F35" s="701">
        <v>710</v>
      </c>
      <c r="G35" s="702">
        <v>118.333333333333</v>
      </c>
      <c r="H35" s="704">
        <v>50.539879999999997</v>
      </c>
      <c r="I35" s="701">
        <v>63.336359999999999</v>
      </c>
      <c r="J35" s="702">
        <v>-54.996973333333003</v>
      </c>
      <c r="K35" s="705">
        <v>8.9206140845000004E-2</v>
      </c>
    </row>
    <row r="36" spans="1:11" ht="14.4" customHeight="1" thickBot="1" x14ac:dyDescent="0.35">
      <c r="A36" s="723" t="s">
        <v>362</v>
      </c>
      <c r="B36" s="701">
        <v>1715.2310234844899</v>
      </c>
      <c r="C36" s="701">
        <v>1897.0166400000001</v>
      </c>
      <c r="D36" s="702">
        <v>181.785616515513</v>
      </c>
      <c r="E36" s="703">
        <v>1.105983167297</v>
      </c>
      <c r="F36" s="701">
        <v>1820</v>
      </c>
      <c r="G36" s="702">
        <v>303.33333333333297</v>
      </c>
      <c r="H36" s="704">
        <v>146.15875</v>
      </c>
      <c r="I36" s="701">
        <v>257.89729</v>
      </c>
      <c r="J36" s="702">
        <v>-45.436043333332996</v>
      </c>
      <c r="K36" s="705">
        <v>0.141701807692</v>
      </c>
    </row>
    <row r="37" spans="1:11" ht="14.4" customHeight="1" thickBot="1" x14ac:dyDescent="0.35">
      <c r="A37" s="722" t="s">
        <v>363</v>
      </c>
      <c r="B37" s="706">
        <v>32.248046983346001</v>
      </c>
      <c r="C37" s="706">
        <v>37.521000000000001</v>
      </c>
      <c r="D37" s="707">
        <v>5.2729530166530001</v>
      </c>
      <c r="E37" s="713">
        <v>1.163512321207</v>
      </c>
      <c r="F37" s="706">
        <v>39.005174114330998</v>
      </c>
      <c r="G37" s="707">
        <v>6.5008623523880003</v>
      </c>
      <c r="H37" s="709">
        <v>6.7838799999999999</v>
      </c>
      <c r="I37" s="706">
        <v>9.7322299999999995</v>
      </c>
      <c r="J37" s="707">
        <v>3.231367647611</v>
      </c>
      <c r="K37" s="714">
        <v>0.249511256416</v>
      </c>
    </row>
    <row r="38" spans="1:11" ht="14.4" customHeight="1" thickBot="1" x14ac:dyDescent="0.35">
      <c r="A38" s="723" t="s">
        <v>364</v>
      </c>
      <c r="B38" s="701">
        <v>26.918040664018999</v>
      </c>
      <c r="C38" s="701">
        <v>19.209569999999999</v>
      </c>
      <c r="D38" s="702">
        <v>-7.7084706640189999</v>
      </c>
      <c r="E38" s="703">
        <v>0.71363180700100004</v>
      </c>
      <c r="F38" s="701">
        <v>20.094055494945</v>
      </c>
      <c r="G38" s="702">
        <v>3.349009249157</v>
      </c>
      <c r="H38" s="704">
        <v>5.4700499999999996</v>
      </c>
      <c r="I38" s="701">
        <v>6.9905099999999996</v>
      </c>
      <c r="J38" s="702">
        <v>3.6415007508419999</v>
      </c>
      <c r="K38" s="705">
        <v>0.34788945425899997</v>
      </c>
    </row>
    <row r="39" spans="1:11" ht="14.4" customHeight="1" thickBot="1" x14ac:dyDescent="0.35">
      <c r="A39" s="723" t="s">
        <v>365</v>
      </c>
      <c r="B39" s="701">
        <v>5.3300063193270004</v>
      </c>
      <c r="C39" s="701">
        <v>18.311430000000001</v>
      </c>
      <c r="D39" s="702">
        <v>12.981423680672</v>
      </c>
      <c r="E39" s="703">
        <v>3.4355362644879999</v>
      </c>
      <c r="F39" s="701">
        <v>18.911118619385999</v>
      </c>
      <c r="G39" s="702">
        <v>3.1518531032310002</v>
      </c>
      <c r="H39" s="704">
        <v>1.3138300000000001</v>
      </c>
      <c r="I39" s="701">
        <v>2.7417199999999999</v>
      </c>
      <c r="J39" s="702">
        <v>-0.410133103231</v>
      </c>
      <c r="K39" s="705">
        <v>0.144979260887</v>
      </c>
    </row>
    <row r="40" spans="1:11" ht="14.4" customHeight="1" thickBot="1" x14ac:dyDescent="0.35">
      <c r="A40" s="722" t="s">
        <v>366</v>
      </c>
      <c r="B40" s="706">
        <v>1200.8175019764899</v>
      </c>
      <c r="C40" s="706">
        <v>1257.7255</v>
      </c>
      <c r="D40" s="707">
        <v>56.907998023512</v>
      </c>
      <c r="E40" s="713">
        <v>1.047391046457</v>
      </c>
      <c r="F40" s="706">
        <v>1161.3094262351899</v>
      </c>
      <c r="G40" s="707">
        <v>193.55157103919899</v>
      </c>
      <c r="H40" s="709">
        <v>94.868499999999997</v>
      </c>
      <c r="I40" s="706">
        <v>208.45101</v>
      </c>
      <c r="J40" s="707">
        <v>14.899438960801</v>
      </c>
      <c r="K40" s="714">
        <v>0.17949652804899999</v>
      </c>
    </row>
    <row r="41" spans="1:11" ht="14.4" customHeight="1" thickBot="1" x14ac:dyDescent="0.35">
      <c r="A41" s="723" t="s">
        <v>367</v>
      </c>
      <c r="B41" s="701">
        <v>0</v>
      </c>
      <c r="C41" s="701">
        <v>39.436990000000002</v>
      </c>
      <c r="D41" s="702">
        <v>39.436990000000002</v>
      </c>
      <c r="E41" s="711" t="s">
        <v>329</v>
      </c>
      <c r="F41" s="701">
        <v>0</v>
      </c>
      <c r="G41" s="702">
        <v>0</v>
      </c>
      <c r="H41" s="704">
        <v>6.2958600000000002</v>
      </c>
      <c r="I41" s="701">
        <v>6.2958600000000002</v>
      </c>
      <c r="J41" s="702">
        <v>6.2958600000000002</v>
      </c>
      <c r="K41" s="712" t="s">
        <v>329</v>
      </c>
    </row>
    <row r="42" spans="1:11" ht="14.4" customHeight="1" thickBot="1" x14ac:dyDescent="0.35">
      <c r="A42" s="723" t="s">
        <v>368</v>
      </c>
      <c r="B42" s="701">
        <v>182</v>
      </c>
      <c r="C42" s="701">
        <v>95.022570000000002</v>
      </c>
      <c r="D42" s="702">
        <v>-86.977429999999998</v>
      </c>
      <c r="E42" s="703">
        <v>0.52210203296699997</v>
      </c>
      <c r="F42" s="701">
        <v>100</v>
      </c>
      <c r="G42" s="702">
        <v>16.666666666666</v>
      </c>
      <c r="H42" s="704">
        <v>6.7391800000000002</v>
      </c>
      <c r="I42" s="701">
        <v>17.72982</v>
      </c>
      <c r="J42" s="702">
        <v>1.0631533333330001</v>
      </c>
      <c r="K42" s="705">
        <v>0.17729819999999999</v>
      </c>
    </row>
    <row r="43" spans="1:11" ht="14.4" customHeight="1" thickBot="1" x14ac:dyDescent="0.35">
      <c r="A43" s="723" t="s">
        <v>369</v>
      </c>
      <c r="B43" s="701">
        <v>565.770600673584</v>
      </c>
      <c r="C43" s="701">
        <v>622.93399999999997</v>
      </c>
      <c r="D43" s="702">
        <v>57.163399326415998</v>
      </c>
      <c r="E43" s="703">
        <v>1.10103635512</v>
      </c>
      <c r="F43" s="701">
        <v>587.20133844605402</v>
      </c>
      <c r="G43" s="702">
        <v>97.866889741009004</v>
      </c>
      <c r="H43" s="704">
        <v>49.288040000000002</v>
      </c>
      <c r="I43" s="701">
        <v>118.48327</v>
      </c>
      <c r="J43" s="702">
        <v>20.616380258991001</v>
      </c>
      <c r="K43" s="705">
        <v>0.201776226044</v>
      </c>
    </row>
    <row r="44" spans="1:11" ht="14.4" customHeight="1" thickBot="1" x14ac:dyDescent="0.35">
      <c r="A44" s="723" t="s">
        <v>370</v>
      </c>
      <c r="B44" s="701">
        <v>90</v>
      </c>
      <c r="C44" s="701">
        <v>124.49644000000001</v>
      </c>
      <c r="D44" s="702">
        <v>34.49644</v>
      </c>
      <c r="E44" s="703">
        <v>1.383293777777</v>
      </c>
      <c r="F44" s="701">
        <v>125</v>
      </c>
      <c r="G44" s="702">
        <v>20.833333333333002</v>
      </c>
      <c r="H44" s="704">
        <v>4.3772599999999997</v>
      </c>
      <c r="I44" s="701">
        <v>14.0387</v>
      </c>
      <c r="J44" s="702">
        <v>-6.7946333333329996</v>
      </c>
      <c r="K44" s="705">
        <v>0.1123096</v>
      </c>
    </row>
    <row r="45" spans="1:11" ht="14.4" customHeight="1" thickBot="1" x14ac:dyDescent="0.35">
      <c r="A45" s="723" t="s">
        <v>371</v>
      </c>
      <c r="B45" s="701">
        <v>6.3401265640390001</v>
      </c>
      <c r="C45" s="701">
        <v>9.4863800000000005</v>
      </c>
      <c r="D45" s="702">
        <v>3.1462534359599998</v>
      </c>
      <c r="E45" s="703">
        <v>1.496244578744</v>
      </c>
      <c r="F45" s="701">
        <v>8.0828124453349997</v>
      </c>
      <c r="G45" s="702">
        <v>1.3471354075549999</v>
      </c>
      <c r="H45" s="704">
        <v>1.976</v>
      </c>
      <c r="I45" s="701">
        <v>1.976</v>
      </c>
      <c r="J45" s="702">
        <v>0.62886459244399995</v>
      </c>
      <c r="K45" s="705">
        <v>0.24446936179199999</v>
      </c>
    </row>
    <row r="46" spans="1:11" ht="14.4" customHeight="1" thickBot="1" x14ac:dyDescent="0.35">
      <c r="A46" s="723" t="s">
        <v>372</v>
      </c>
      <c r="B46" s="701">
        <v>0</v>
      </c>
      <c r="C46" s="701">
        <v>0.16037999999999999</v>
      </c>
      <c r="D46" s="702">
        <v>0.16037999999999999</v>
      </c>
      <c r="E46" s="711" t="s">
        <v>329</v>
      </c>
      <c r="F46" s="701">
        <v>0.27718045934699997</v>
      </c>
      <c r="G46" s="702">
        <v>4.6196743223999998E-2</v>
      </c>
      <c r="H46" s="704">
        <v>0</v>
      </c>
      <c r="I46" s="701">
        <v>0.20932000000000001</v>
      </c>
      <c r="J46" s="702">
        <v>0.163123256775</v>
      </c>
      <c r="K46" s="705">
        <v>0.75517588971600003</v>
      </c>
    </row>
    <row r="47" spans="1:11" ht="14.4" customHeight="1" thickBot="1" x14ac:dyDescent="0.35">
      <c r="A47" s="723" t="s">
        <v>373</v>
      </c>
      <c r="B47" s="701">
        <v>0</v>
      </c>
      <c r="C47" s="701">
        <v>14.06443</v>
      </c>
      <c r="D47" s="702">
        <v>14.06443</v>
      </c>
      <c r="E47" s="711" t="s">
        <v>329</v>
      </c>
      <c r="F47" s="701">
        <v>0</v>
      </c>
      <c r="G47" s="702">
        <v>0</v>
      </c>
      <c r="H47" s="704">
        <v>0.56052000000000002</v>
      </c>
      <c r="I47" s="701">
        <v>1.127</v>
      </c>
      <c r="J47" s="702">
        <v>1.127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19</v>
      </c>
      <c r="C48" s="701">
        <v>9.5238600000000009</v>
      </c>
      <c r="D48" s="702">
        <v>-9.4761399999999991</v>
      </c>
      <c r="E48" s="703">
        <v>0.50125578947299998</v>
      </c>
      <c r="F48" s="701">
        <v>14.007496514162</v>
      </c>
      <c r="G48" s="702">
        <v>2.3345827523599998</v>
      </c>
      <c r="H48" s="704">
        <v>0</v>
      </c>
      <c r="I48" s="701">
        <v>1.67706</v>
      </c>
      <c r="J48" s="702">
        <v>-0.65752275236000002</v>
      </c>
      <c r="K48" s="705">
        <v>0.11972589094</v>
      </c>
    </row>
    <row r="49" spans="1:11" ht="14.4" customHeight="1" thickBot="1" x14ac:dyDescent="0.35">
      <c r="A49" s="723" t="s">
        <v>375</v>
      </c>
      <c r="B49" s="701">
        <v>32.706774738863999</v>
      </c>
      <c r="C49" s="701">
        <v>28.148389999999999</v>
      </c>
      <c r="D49" s="702">
        <v>-4.5583847388640004</v>
      </c>
      <c r="E49" s="703">
        <v>0.86062872981899996</v>
      </c>
      <c r="F49" s="701">
        <v>31.239763645754</v>
      </c>
      <c r="G49" s="702">
        <v>5.2066272742919999</v>
      </c>
      <c r="H49" s="704">
        <v>5.6792600000000002</v>
      </c>
      <c r="I49" s="701">
        <v>8.9554399999999994</v>
      </c>
      <c r="J49" s="702">
        <v>3.7488127257069999</v>
      </c>
      <c r="K49" s="705">
        <v>0.28666798191999998</v>
      </c>
    </row>
    <row r="50" spans="1:11" ht="14.4" customHeight="1" thickBot="1" x14ac:dyDescent="0.35">
      <c r="A50" s="723" t="s">
        <v>376</v>
      </c>
      <c r="B50" s="701">
        <v>0</v>
      </c>
      <c r="C50" s="701">
        <v>11.010999999999999</v>
      </c>
      <c r="D50" s="702">
        <v>11.010999999999999</v>
      </c>
      <c r="E50" s="711" t="s">
        <v>329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0</v>
      </c>
    </row>
    <row r="51" spans="1:11" ht="14.4" customHeight="1" thickBot="1" x14ac:dyDescent="0.35">
      <c r="A51" s="723" t="s">
        <v>377</v>
      </c>
      <c r="B51" s="701">
        <v>0</v>
      </c>
      <c r="C51" s="701">
        <v>5.1797899999999997</v>
      </c>
      <c r="D51" s="702">
        <v>5.1797899999999997</v>
      </c>
      <c r="E51" s="711" t="s">
        <v>341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2.99112</v>
      </c>
      <c r="D52" s="702">
        <v>2.99112</v>
      </c>
      <c r="E52" s="711" t="s">
        <v>341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305</v>
      </c>
      <c r="C53" s="701">
        <v>295.21015</v>
      </c>
      <c r="D53" s="702">
        <v>-9.7898499999999995</v>
      </c>
      <c r="E53" s="703">
        <v>0.96790213114699997</v>
      </c>
      <c r="F53" s="701">
        <v>295</v>
      </c>
      <c r="G53" s="702">
        <v>49.166666666666003</v>
      </c>
      <c r="H53" s="704">
        <v>19.952380000000002</v>
      </c>
      <c r="I53" s="701">
        <v>37.958539999999999</v>
      </c>
      <c r="J53" s="702">
        <v>-11.208126666666001</v>
      </c>
      <c r="K53" s="705">
        <v>0.12867301694899999</v>
      </c>
    </row>
    <row r="54" spans="1:11" ht="14.4" customHeight="1" thickBot="1" x14ac:dyDescent="0.35">
      <c r="A54" s="723" t="s">
        <v>380</v>
      </c>
      <c r="B54" s="701">
        <v>0</v>
      </c>
      <c r="C54" s="701">
        <v>0.06</v>
      </c>
      <c r="D54" s="702">
        <v>0.06</v>
      </c>
      <c r="E54" s="711" t="s">
        <v>341</v>
      </c>
      <c r="F54" s="701">
        <v>0.50083472454</v>
      </c>
      <c r="G54" s="702">
        <v>8.3472454089999995E-2</v>
      </c>
      <c r="H54" s="704">
        <v>0</v>
      </c>
      <c r="I54" s="701">
        <v>0</v>
      </c>
      <c r="J54" s="702">
        <v>-8.3472454089999995E-2</v>
      </c>
      <c r="K54" s="705">
        <v>0</v>
      </c>
    </row>
    <row r="55" spans="1:11" ht="14.4" customHeight="1" thickBot="1" x14ac:dyDescent="0.35">
      <c r="A55" s="722" t="s">
        <v>381</v>
      </c>
      <c r="B55" s="706">
        <v>900.416722701303</v>
      </c>
      <c r="C55" s="706">
        <v>920.36814000000004</v>
      </c>
      <c r="D55" s="707">
        <v>19.951417298696001</v>
      </c>
      <c r="E55" s="713">
        <v>1.022157981738</v>
      </c>
      <c r="F55" s="706">
        <v>987.52151673678304</v>
      </c>
      <c r="G55" s="707">
        <v>164.58691945613</v>
      </c>
      <c r="H55" s="709">
        <v>87.906769999999995</v>
      </c>
      <c r="I55" s="706">
        <v>106.87121</v>
      </c>
      <c r="J55" s="707">
        <v>-57.71570945613</v>
      </c>
      <c r="K55" s="714">
        <v>0.108221652074</v>
      </c>
    </row>
    <row r="56" spans="1:11" ht="14.4" customHeight="1" thickBot="1" x14ac:dyDescent="0.35">
      <c r="A56" s="723" t="s">
        <v>382</v>
      </c>
      <c r="B56" s="701">
        <v>0</v>
      </c>
      <c r="C56" s="701">
        <v>4.5545</v>
      </c>
      <c r="D56" s="702">
        <v>4.5545</v>
      </c>
      <c r="E56" s="711" t="s">
        <v>329</v>
      </c>
      <c r="F56" s="701">
        <v>0</v>
      </c>
      <c r="G56" s="702">
        <v>0</v>
      </c>
      <c r="H56" s="704">
        <v>5.0015999999999998</v>
      </c>
      <c r="I56" s="701">
        <v>10.0032</v>
      </c>
      <c r="J56" s="702">
        <v>10.0032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0.71140000000000003</v>
      </c>
      <c r="D57" s="702">
        <v>0.71140000000000003</v>
      </c>
      <c r="E57" s="711" t="s">
        <v>341</v>
      </c>
      <c r="F57" s="701">
        <v>0.59172528172000005</v>
      </c>
      <c r="G57" s="702">
        <v>9.8620880285999996E-2</v>
      </c>
      <c r="H57" s="704">
        <v>0</v>
      </c>
      <c r="I57" s="701">
        <v>0</v>
      </c>
      <c r="J57" s="702">
        <v>-9.8620880285999996E-2</v>
      </c>
      <c r="K57" s="705">
        <v>0</v>
      </c>
    </row>
    <row r="58" spans="1:11" ht="14.4" customHeight="1" thickBot="1" x14ac:dyDescent="0.35">
      <c r="A58" s="723" t="s">
        <v>384</v>
      </c>
      <c r="B58" s="701">
        <v>51.516014907044998</v>
      </c>
      <c r="C58" s="701">
        <v>6.0645199999999999</v>
      </c>
      <c r="D58" s="702">
        <v>-45.451494907045003</v>
      </c>
      <c r="E58" s="703">
        <v>0.117721062293</v>
      </c>
      <c r="F58" s="701">
        <v>6.0913562195299997</v>
      </c>
      <c r="G58" s="702">
        <v>1.0152260365879999</v>
      </c>
      <c r="H58" s="704">
        <v>0</v>
      </c>
      <c r="I58" s="701">
        <v>0</v>
      </c>
      <c r="J58" s="702">
        <v>-1.0152260365879999</v>
      </c>
      <c r="K58" s="705">
        <v>0</v>
      </c>
    </row>
    <row r="59" spans="1:11" ht="14.4" customHeight="1" thickBot="1" x14ac:dyDescent="0.35">
      <c r="A59" s="723" t="s">
        <v>385</v>
      </c>
      <c r="B59" s="701">
        <v>844.31264878420495</v>
      </c>
      <c r="C59" s="701">
        <v>860.69447000000002</v>
      </c>
      <c r="D59" s="702">
        <v>16.381821215794002</v>
      </c>
      <c r="E59" s="703">
        <v>1.0194025533540001</v>
      </c>
      <c r="F59" s="701">
        <v>915.21337720685005</v>
      </c>
      <c r="G59" s="702">
        <v>152.53556286780801</v>
      </c>
      <c r="H59" s="704">
        <v>81.75667</v>
      </c>
      <c r="I59" s="701">
        <v>89.900409999999994</v>
      </c>
      <c r="J59" s="702">
        <v>-62.635152867808003</v>
      </c>
      <c r="K59" s="705">
        <v>9.8228907310999994E-2</v>
      </c>
    </row>
    <row r="60" spans="1:11" ht="14.4" customHeight="1" thickBot="1" x14ac:dyDescent="0.35">
      <c r="A60" s="723" t="s">
        <v>386</v>
      </c>
      <c r="B60" s="701">
        <v>0</v>
      </c>
      <c r="C60" s="701">
        <v>8.0133200000000002</v>
      </c>
      <c r="D60" s="702">
        <v>8.0133200000000002</v>
      </c>
      <c r="E60" s="711" t="s">
        <v>329</v>
      </c>
      <c r="F60" s="701">
        <v>17.336103663749999</v>
      </c>
      <c r="G60" s="702">
        <v>2.8893506106250002</v>
      </c>
      <c r="H60" s="704">
        <v>1.089</v>
      </c>
      <c r="I60" s="701">
        <v>1.089</v>
      </c>
      <c r="J60" s="702">
        <v>-1.800350610625</v>
      </c>
      <c r="K60" s="705">
        <v>6.2816883258E-2</v>
      </c>
    </row>
    <row r="61" spans="1:11" ht="14.4" customHeight="1" thickBot="1" x14ac:dyDescent="0.35">
      <c r="A61" s="723" t="s">
        <v>387</v>
      </c>
      <c r="B61" s="701">
        <v>4.5880590100510004</v>
      </c>
      <c r="C61" s="701">
        <v>40.329929999999997</v>
      </c>
      <c r="D61" s="702">
        <v>35.741870989947998</v>
      </c>
      <c r="E61" s="703">
        <v>8.7901942655139997</v>
      </c>
      <c r="F61" s="701">
        <v>48.288954364929999</v>
      </c>
      <c r="G61" s="702">
        <v>8.0481590608209999</v>
      </c>
      <c r="H61" s="704">
        <v>5.9499999999999997E-2</v>
      </c>
      <c r="I61" s="701">
        <v>5.8785999999999996</v>
      </c>
      <c r="J61" s="702">
        <v>-2.1695590608209998</v>
      </c>
      <c r="K61" s="705">
        <v>0.121737984955</v>
      </c>
    </row>
    <row r="62" spans="1:11" ht="14.4" customHeight="1" thickBot="1" x14ac:dyDescent="0.35">
      <c r="A62" s="722" t="s">
        <v>388</v>
      </c>
      <c r="B62" s="706">
        <v>358.60807425246099</v>
      </c>
      <c r="C62" s="706">
        <v>334.45213999999999</v>
      </c>
      <c r="D62" s="707">
        <v>-24.155934252461002</v>
      </c>
      <c r="E62" s="713">
        <v>0.93263973684099999</v>
      </c>
      <c r="F62" s="706">
        <v>245</v>
      </c>
      <c r="G62" s="707">
        <v>40.833333333333002</v>
      </c>
      <c r="H62" s="709">
        <v>53.787019999999998</v>
      </c>
      <c r="I62" s="706">
        <v>75.720569999999995</v>
      </c>
      <c r="J62" s="707">
        <v>34.887236666665999</v>
      </c>
      <c r="K62" s="714">
        <v>0.30906355101999999</v>
      </c>
    </row>
    <row r="63" spans="1:11" ht="14.4" customHeight="1" thickBot="1" x14ac:dyDescent="0.35">
      <c r="A63" s="723" t="s">
        <v>389</v>
      </c>
      <c r="B63" s="701">
        <v>34</v>
      </c>
      <c r="C63" s="701">
        <v>33.661969999999997</v>
      </c>
      <c r="D63" s="702">
        <v>-0.33803</v>
      </c>
      <c r="E63" s="703">
        <v>0.99005794117599999</v>
      </c>
      <c r="F63" s="701">
        <v>0</v>
      </c>
      <c r="G63" s="702">
        <v>0</v>
      </c>
      <c r="H63" s="704">
        <v>0</v>
      </c>
      <c r="I63" s="701">
        <v>11.44589</v>
      </c>
      <c r="J63" s="702">
        <v>11.44589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70</v>
      </c>
      <c r="C64" s="701">
        <v>47.271479999999997</v>
      </c>
      <c r="D64" s="702">
        <v>-22.72852</v>
      </c>
      <c r="E64" s="703">
        <v>0.67530685714200001</v>
      </c>
      <c r="F64" s="701">
        <v>0</v>
      </c>
      <c r="G64" s="702">
        <v>0</v>
      </c>
      <c r="H64" s="704">
        <v>30.907679999999999</v>
      </c>
      <c r="I64" s="701">
        <v>32.5563</v>
      </c>
      <c r="J64" s="702">
        <v>32.5563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1.04922</v>
      </c>
      <c r="D65" s="702">
        <v>1.04922</v>
      </c>
      <c r="E65" s="711" t="s">
        <v>329</v>
      </c>
      <c r="F65" s="701">
        <v>0</v>
      </c>
      <c r="G65" s="702">
        <v>0</v>
      </c>
      <c r="H65" s="704">
        <v>2.7104599999999999</v>
      </c>
      <c r="I65" s="701">
        <v>2.9633500000000002</v>
      </c>
      <c r="J65" s="702">
        <v>2.9633500000000002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35</v>
      </c>
      <c r="C66" s="701">
        <v>24.964189999999999</v>
      </c>
      <c r="D66" s="702">
        <v>-10.03581</v>
      </c>
      <c r="E66" s="703">
        <v>0.71326257142799998</v>
      </c>
      <c r="F66" s="701">
        <v>30</v>
      </c>
      <c r="G66" s="702">
        <v>5</v>
      </c>
      <c r="H66" s="704">
        <v>0.79859999999999998</v>
      </c>
      <c r="I66" s="701">
        <v>1.58022</v>
      </c>
      <c r="J66" s="702">
        <v>-3.4197799999999998</v>
      </c>
      <c r="K66" s="705">
        <v>5.2673999999999999E-2</v>
      </c>
    </row>
    <row r="67" spans="1:11" ht="14.4" customHeight="1" thickBot="1" x14ac:dyDescent="0.35">
      <c r="A67" s="723" t="s">
        <v>393</v>
      </c>
      <c r="B67" s="701">
        <v>55</v>
      </c>
      <c r="C67" s="701">
        <v>62.377879999999998</v>
      </c>
      <c r="D67" s="702">
        <v>7.3778800000000002</v>
      </c>
      <c r="E67" s="703">
        <v>1.134143272727</v>
      </c>
      <c r="F67" s="701">
        <v>65</v>
      </c>
      <c r="G67" s="702">
        <v>10.833333333333</v>
      </c>
      <c r="H67" s="704">
        <v>7.3488199999999999</v>
      </c>
      <c r="I67" s="701">
        <v>7.8954199999999997</v>
      </c>
      <c r="J67" s="702">
        <v>-2.9379133333329999</v>
      </c>
      <c r="K67" s="705">
        <v>0.12146800000000001</v>
      </c>
    </row>
    <row r="68" spans="1:11" ht="14.4" customHeight="1" thickBot="1" x14ac:dyDescent="0.35">
      <c r="A68" s="723" t="s">
        <v>394</v>
      </c>
      <c r="B68" s="701">
        <v>164.60807425246099</v>
      </c>
      <c r="C68" s="701">
        <v>165.12739999999999</v>
      </c>
      <c r="D68" s="702">
        <v>0.51932574753799998</v>
      </c>
      <c r="E68" s="703">
        <v>1.003154922684</v>
      </c>
      <c r="F68" s="701">
        <v>150</v>
      </c>
      <c r="G68" s="702">
        <v>25</v>
      </c>
      <c r="H68" s="704">
        <v>12.021459999999999</v>
      </c>
      <c r="I68" s="701">
        <v>19.279389999999999</v>
      </c>
      <c r="J68" s="702">
        <v>-5.7206099999999998</v>
      </c>
      <c r="K68" s="705">
        <v>0.12852926666600001</v>
      </c>
    </row>
    <row r="69" spans="1:11" ht="14.4" customHeight="1" thickBot="1" x14ac:dyDescent="0.35">
      <c r="A69" s="722" t="s">
        <v>395</v>
      </c>
      <c r="B69" s="706">
        <v>0</v>
      </c>
      <c r="C69" s="706">
        <v>0.66</v>
      </c>
      <c r="D69" s="707">
        <v>0.66</v>
      </c>
      <c r="E69" s="708" t="s">
        <v>341</v>
      </c>
      <c r="F69" s="706">
        <v>0.630993557654</v>
      </c>
      <c r="G69" s="707">
        <v>0.10516559294199999</v>
      </c>
      <c r="H69" s="709">
        <v>0</v>
      </c>
      <c r="I69" s="706">
        <v>0</v>
      </c>
      <c r="J69" s="707">
        <v>-0.10516559294199999</v>
      </c>
      <c r="K69" s="714">
        <v>0</v>
      </c>
    </row>
    <row r="70" spans="1:11" ht="14.4" customHeight="1" thickBot="1" x14ac:dyDescent="0.35">
      <c r="A70" s="723" t="s">
        <v>396</v>
      </c>
      <c r="B70" s="701">
        <v>0</v>
      </c>
      <c r="C70" s="701">
        <v>0.66</v>
      </c>
      <c r="D70" s="702">
        <v>0.66</v>
      </c>
      <c r="E70" s="711" t="s">
        <v>341</v>
      </c>
      <c r="F70" s="701">
        <v>0.630993557654</v>
      </c>
      <c r="G70" s="702">
        <v>0.10516559294199999</v>
      </c>
      <c r="H70" s="704">
        <v>0</v>
      </c>
      <c r="I70" s="701">
        <v>0</v>
      </c>
      <c r="J70" s="702">
        <v>-0.10516559294199999</v>
      </c>
      <c r="K70" s="705">
        <v>0</v>
      </c>
    </row>
    <row r="71" spans="1:11" ht="14.4" customHeight="1" thickBot="1" x14ac:dyDescent="0.35">
      <c r="A71" s="721" t="s">
        <v>42</v>
      </c>
      <c r="B71" s="701">
        <v>1316.9237444717101</v>
      </c>
      <c r="C71" s="701">
        <v>1293.375</v>
      </c>
      <c r="D71" s="702">
        <v>-23.548744471711998</v>
      </c>
      <c r="E71" s="703">
        <v>0.98211836898600002</v>
      </c>
      <c r="F71" s="701">
        <v>1282.81216782608</v>
      </c>
      <c r="G71" s="702">
        <v>213.80202797101401</v>
      </c>
      <c r="H71" s="704">
        <v>146.209</v>
      </c>
      <c r="I71" s="701">
        <v>296.65199999999999</v>
      </c>
      <c r="J71" s="702">
        <v>82.849972028984993</v>
      </c>
      <c r="K71" s="705">
        <v>0.23125131444800001</v>
      </c>
    </row>
    <row r="72" spans="1:11" ht="14.4" customHeight="1" thickBot="1" x14ac:dyDescent="0.35">
      <c r="A72" s="722" t="s">
        <v>397</v>
      </c>
      <c r="B72" s="706">
        <v>1316.9237444717101</v>
      </c>
      <c r="C72" s="706">
        <v>1293.375</v>
      </c>
      <c r="D72" s="707">
        <v>-23.548744471711998</v>
      </c>
      <c r="E72" s="713">
        <v>0.98211836898600002</v>
      </c>
      <c r="F72" s="706">
        <v>1282.81216782608</v>
      </c>
      <c r="G72" s="707">
        <v>213.80202797101401</v>
      </c>
      <c r="H72" s="709">
        <v>146.209</v>
      </c>
      <c r="I72" s="706">
        <v>296.65199999999999</v>
      </c>
      <c r="J72" s="707">
        <v>82.849972028984993</v>
      </c>
      <c r="K72" s="714">
        <v>0.23125131444800001</v>
      </c>
    </row>
    <row r="73" spans="1:11" ht="14.4" customHeight="1" thickBot="1" x14ac:dyDescent="0.35">
      <c r="A73" s="723" t="s">
        <v>398</v>
      </c>
      <c r="B73" s="701">
        <v>361.15099999999802</v>
      </c>
      <c r="C73" s="701">
        <v>367.726</v>
      </c>
      <c r="D73" s="702">
        <v>6.5750000000010003</v>
      </c>
      <c r="E73" s="703">
        <v>1.01820568128</v>
      </c>
      <c r="F73" s="701">
        <v>363.53158756655102</v>
      </c>
      <c r="G73" s="702">
        <v>60.588597927758002</v>
      </c>
      <c r="H73" s="704">
        <v>28.454999999999998</v>
      </c>
      <c r="I73" s="701">
        <v>59.411000000000001</v>
      </c>
      <c r="J73" s="702">
        <v>-1.177597927758</v>
      </c>
      <c r="K73" s="705">
        <v>0.163427339004</v>
      </c>
    </row>
    <row r="74" spans="1:11" ht="14.4" customHeight="1" thickBot="1" x14ac:dyDescent="0.35">
      <c r="A74" s="723" t="s">
        <v>399</v>
      </c>
      <c r="B74" s="701">
        <v>135.772744471718</v>
      </c>
      <c r="C74" s="701">
        <v>123.755</v>
      </c>
      <c r="D74" s="702">
        <v>-12.017744471717</v>
      </c>
      <c r="E74" s="703">
        <v>0.91148632578199995</v>
      </c>
      <c r="F74" s="701">
        <v>131.59547845134099</v>
      </c>
      <c r="G74" s="702">
        <v>21.932579741889999</v>
      </c>
      <c r="H74" s="704">
        <v>10.614000000000001</v>
      </c>
      <c r="I74" s="701">
        <v>24.923999999999999</v>
      </c>
      <c r="J74" s="702">
        <v>2.9914202581090001</v>
      </c>
      <c r="K74" s="705">
        <v>0.18939860467299999</v>
      </c>
    </row>
    <row r="75" spans="1:11" ht="14.4" customHeight="1" thickBot="1" x14ac:dyDescent="0.35">
      <c r="A75" s="723" t="s">
        <v>400</v>
      </c>
      <c r="B75" s="701">
        <v>819.99999999999602</v>
      </c>
      <c r="C75" s="701">
        <v>801.89400000000001</v>
      </c>
      <c r="D75" s="702">
        <v>-18.105999999996001</v>
      </c>
      <c r="E75" s="703">
        <v>0.97791951219499995</v>
      </c>
      <c r="F75" s="701">
        <v>787.68510180819305</v>
      </c>
      <c r="G75" s="702">
        <v>131.28085030136501</v>
      </c>
      <c r="H75" s="704">
        <v>107.14</v>
      </c>
      <c r="I75" s="701">
        <v>212.31700000000001</v>
      </c>
      <c r="J75" s="702">
        <v>81.036149698634006</v>
      </c>
      <c r="K75" s="705">
        <v>0.26954553223400002</v>
      </c>
    </row>
    <row r="76" spans="1:11" ht="14.4" customHeight="1" thickBot="1" x14ac:dyDescent="0.35">
      <c r="A76" s="724" t="s">
        <v>401</v>
      </c>
      <c r="B76" s="706">
        <v>5083.8339825070698</v>
      </c>
      <c r="C76" s="706">
        <v>4538.65121</v>
      </c>
      <c r="D76" s="707">
        <v>-545.18277250707501</v>
      </c>
      <c r="E76" s="713">
        <v>0.89276149174300001</v>
      </c>
      <c r="F76" s="706">
        <v>4021.8413061039601</v>
      </c>
      <c r="G76" s="707">
        <v>670.30688435065997</v>
      </c>
      <c r="H76" s="709">
        <v>349.54563000000002</v>
      </c>
      <c r="I76" s="706">
        <v>923.90983000000006</v>
      </c>
      <c r="J76" s="707">
        <v>253.60294564934</v>
      </c>
      <c r="K76" s="714">
        <v>0.22972309439399999</v>
      </c>
    </row>
    <row r="77" spans="1:11" ht="14.4" customHeight="1" thickBot="1" x14ac:dyDescent="0.35">
      <c r="A77" s="721" t="s">
        <v>45</v>
      </c>
      <c r="B77" s="701">
        <v>1253.4544711211499</v>
      </c>
      <c r="C77" s="701">
        <v>1264.20966</v>
      </c>
      <c r="D77" s="702">
        <v>10.755188878849999</v>
      </c>
      <c r="E77" s="703">
        <v>1.008580438401</v>
      </c>
      <c r="F77" s="701">
        <v>1080.5542679530899</v>
      </c>
      <c r="G77" s="702">
        <v>180.09237799218201</v>
      </c>
      <c r="H77" s="704">
        <v>152.56143</v>
      </c>
      <c r="I77" s="701">
        <v>266.33154000000002</v>
      </c>
      <c r="J77" s="702">
        <v>86.239162007817001</v>
      </c>
      <c r="K77" s="705">
        <v>0.24647678316400001</v>
      </c>
    </row>
    <row r="78" spans="1:11" ht="14.4" customHeight="1" thickBot="1" x14ac:dyDescent="0.35">
      <c r="A78" s="725" t="s">
        <v>402</v>
      </c>
      <c r="B78" s="701">
        <v>1253.4544711211499</v>
      </c>
      <c r="C78" s="701">
        <v>1264.20966</v>
      </c>
      <c r="D78" s="702">
        <v>10.755188878849999</v>
      </c>
      <c r="E78" s="703">
        <v>1.008580438401</v>
      </c>
      <c r="F78" s="701">
        <v>1080.5542679530899</v>
      </c>
      <c r="G78" s="702">
        <v>180.09237799218201</v>
      </c>
      <c r="H78" s="704">
        <v>152.56143</v>
      </c>
      <c r="I78" s="701">
        <v>266.33154000000002</v>
      </c>
      <c r="J78" s="702">
        <v>86.239162007817001</v>
      </c>
      <c r="K78" s="705">
        <v>0.24647678316400001</v>
      </c>
    </row>
    <row r="79" spans="1:11" ht="14.4" customHeight="1" thickBot="1" x14ac:dyDescent="0.35">
      <c r="A79" s="723" t="s">
        <v>403</v>
      </c>
      <c r="B79" s="701">
        <v>1116.12520273313</v>
      </c>
      <c r="C79" s="701">
        <v>1080.6569300000001</v>
      </c>
      <c r="D79" s="702">
        <v>-35.468272733131002</v>
      </c>
      <c r="E79" s="703">
        <v>0.96822195874899997</v>
      </c>
      <c r="F79" s="701">
        <v>928.06197229751206</v>
      </c>
      <c r="G79" s="702">
        <v>154.67699538291899</v>
      </c>
      <c r="H79" s="704">
        <v>140.20305999999999</v>
      </c>
      <c r="I79" s="701">
        <v>248.20115000000001</v>
      </c>
      <c r="J79" s="702">
        <v>93.524154617080995</v>
      </c>
      <c r="K79" s="705">
        <v>0.26744027598199999</v>
      </c>
    </row>
    <row r="80" spans="1:11" ht="14.4" customHeight="1" thickBot="1" x14ac:dyDescent="0.35">
      <c r="A80" s="723" t="s">
        <v>404</v>
      </c>
      <c r="B80" s="701">
        <v>23.932416962415999</v>
      </c>
      <c r="C80" s="701">
        <v>53.995820000000002</v>
      </c>
      <c r="D80" s="702">
        <v>30.063403037583001</v>
      </c>
      <c r="E80" s="703">
        <v>2.2561791433259999</v>
      </c>
      <c r="F80" s="701">
        <v>44.368405255893997</v>
      </c>
      <c r="G80" s="702">
        <v>7.3947342093149997</v>
      </c>
      <c r="H80" s="704">
        <v>0.41049999999999998</v>
      </c>
      <c r="I80" s="701">
        <v>0.41049999999999998</v>
      </c>
      <c r="J80" s="702">
        <v>-6.9842342093149998</v>
      </c>
      <c r="K80" s="705">
        <v>9.2520792129999994E-3</v>
      </c>
    </row>
    <row r="81" spans="1:11" ht="14.4" customHeight="1" thickBot="1" x14ac:dyDescent="0.35">
      <c r="A81" s="723" t="s">
        <v>405</v>
      </c>
      <c r="B81" s="701">
        <v>68.396851425601</v>
      </c>
      <c r="C81" s="701">
        <v>104.38507</v>
      </c>
      <c r="D81" s="702">
        <v>35.988218574397997</v>
      </c>
      <c r="E81" s="703">
        <v>1.526167766853</v>
      </c>
      <c r="F81" s="701">
        <v>85.152263537728004</v>
      </c>
      <c r="G81" s="702">
        <v>14.192043922953999</v>
      </c>
      <c r="H81" s="704">
        <v>8.5680099999999992</v>
      </c>
      <c r="I81" s="701">
        <v>11.472009999999999</v>
      </c>
      <c r="J81" s="702">
        <v>-2.7200339229539998</v>
      </c>
      <c r="K81" s="705">
        <v>0.13472348852900001</v>
      </c>
    </row>
    <row r="82" spans="1:11" ht="14.4" customHeight="1" thickBot="1" x14ac:dyDescent="0.35">
      <c r="A82" s="723" t="s">
        <v>406</v>
      </c>
      <c r="B82" s="701">
        <v>44.999999999998998</v>
      </c>
      <c r="C82" s="701">
        <v>25.17184</v>
      </c>
      <c r="D82" s="702">
        <v>-19.828159999998999</v>
      </c>
      <c r="E82" s="703">
        <v>0.55937422222199995</v>
      </c>
      <c r="F82" s="701">
        <v>22.971626861958001</v>
      </c>
      <c r="G82" s="702">
        <v>3.8286044769930001</v>
      </c>
      <c r="H82" s="704">
        <v>3.3798599999999999</v>
      </c>
      <c r="I82" s="701">
        <v>6.2478800000000003</v>
      </c>
      <c r="J82" s="702">
        <v>2.4192755230060001</v>
      </c>
      <c r="K82" s="705">
        <v>0.271982478104</v>
      </c>
    </row>
    <row r="83" spans="1:11" ht="14.4" customHeight="1" thickBot="1" x14ac:dyDescent="0.35">
      <c r="A83" s="726" t="s">
        <v>46</v>
      </c>
      <c r="B83" s="706">
        <v>0</v>
      </c>
      <c r="C83" s="706">
        <v>221.89599999999999</v>
      </c>
      <c r="D83" s="707">
        <v>221.89599999999999</v>
      </c>
      <c r="E83" s="708" t="s">
        <v>329</v>
      </c>
      <c r="F83" s="706">
        <v>0</v>
      </c>
      <c r="G83" s="707">
        <v>0</v>
      </c>
      <c r="H83" s="709">
        <v>10.215</v>
      </c>
      <c r="I83" s="706">
        <v>22.334</v>
      </c>
      <c r="J83" s="707">
        <v>22.334</v>
      </c>
      <c r="K83" s="710" t="s">
        <v>329</v>
      </c>
    </row>
    <row r="84" spans="1:11" ht="14.4" customHeight="1" thickBot="1" x14ac:dyDescent="0.35">
      <c r="A84" s="722" t="s">
        <v>407</v>
      </c>
      <c r="B84" s="706">
        <v>0</v>
      </c>
      <c r="C84" s="706">
        <v>187.62100000000001</v>
      </c>
      <c r="D84" s="707">
        <v>187.62100000000001</v>
      </c>
      <c r="E84" s="708" t="s">
        <v>329</v>
      </c>
      <c r="F84" s="706">
        <v>0</v>
      </c>
      <c r="G84" s="707">
        <v>0</v>
      </c>
      <c r="H84" s="709">
        <v>10.215</v>
      </c>
      <c r="I84" s="706">
        <v>22.334</v>
      </c>
      <c r="J84" s="707">
        <v>22.334</v>
      </c>
      <c r="K84" s="710" t="s">
        <v>329</v>
      </c>
    </row>
    <row r="85" spans="1:11" ht="14.4" customHeight="1" thickBot="1" x14ac:dyDescent="0.35">
      <c r="A85" s="723" t="s">
        <v>408</v>
      </c>
      <c r="B85" s="701">
        <v>0</v>
      </c>
      <c r="C85" s="701">
        <v>141.066</v>
      </c>
      <c r="D85" s="702">
        <v>141.066</v>
      </c>
      <c r="E85" s="711" t="s">
        <v>329</v>
      </c>
      <c r="F85" s="701">
        <v>0</v>
      </c>
      <c r="G85" s="702">
        <v>0</v>
      </c>
      <c r="H85" s="704">
        <v>8.375</v>
      </c>
      <c r="I85" s="701">
        <v>14.974</v>
      </c>
      <c r="J85" s="702">
        <v>14.974</v>
      </c>
      <c r="K85" s="712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46.555</v>
      </c>
      <c r="D86" s="702">
        <v>46.555</v>
      </c>
      <c r="E86" s="711" t="s">
        <v>329</v>
      </c>
      <c r="F86" s="701">
        <v>0</v>
      </c>
      <c r="G86" s="702">
        <v>0</v>
      </c>
      <c r="H86" s="704">
        <v>1.84</v>
      </c>
      <c r="I86" s="701">
        <v>7.36</v>
      </c>
      <c r="J86" s="702">
        <v>7.36</v>
      </c>
      <c r="K86" s="712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34.274999999999999</v>
      </c>
      <c r="D87" s="707">
        <v>34.274999999999999</v>
      </c>
      <c r="E87" s="708" t="s">
        <v>329</v>
      </c>
      <c r="F87" s="706">
        <v>0</v>
      </c>
      <c r="G87" s="707">
        <v>0</v>
      </c>
      <c r="H87" s="709">
        <v>0</v>
      </c>
      <c r="I87" s="706">
        <v>0</v>
      </c>
      <c r="J87" s="707">
        <v>0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34.274999999999999</v>
      </c>
      <c r="D88" s="702">
        <v>34.274999999999999</v>
      </c>
      <c r="E88" s="711" t="s">
        <v>329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329</v>
      </c>
    </row>
    <row r="89" spans="1:11" ht="14.4" customHeight="1" thickBot="1" x14ac:dyDescent="0.35">
      <c r="A89" s="721" t="s">
        <v>47</v>
      </c>
      <c r="B89" s="701">
        <v>3830.3795113859301</v>
      </c>
      <c r="C89" s="701">
        <v>3052.5455499999998</v>
      </c>
      <c r="D89" s="702">
        <v>-777.83396138592695</v>
      </c>
      <c r="E89" s="703">
        <v>0.79693031484900001</v>
      </c>
      <c r="F89" s="701">
        <v>2941.2870381508701</v>
      </c>
      <c r="G89" s="702">
        <v>490.21450635847799</v>
      </c>
      <c r="H89" s="704">
        <v>186.76920000000001</v>
      </c>
      <c r="I89" s="701">
        <v>635.24428999999998</v>
      </c>
      <c r="J89" s="702">
        <v>145.02978364152199</v>
      </c>
      <c r="K89" s="705">
        <v>0.21597493945999999</v>
      </c>
    </row>
    <row r="90" spans="1:11" ht="14.4" customHeight="1" thickBot="1" x14ac:dyDescent="0.35">
      <c r="A90" s="722" t="s">
        <v>412</v>
      </c>
      <c r="B90" s="706">
        <v>21.511337425813</v>
      </c>
      <c r="C90" s="706">
        <v>0</v>
      </c>
      <c r="D90" s="707">
        <v>-21.511337425813</v>
      </c>
      <c r="E90" s="713">
        <v>0</v>
      </c>
      <c r="F90" s="706">
        <v>0</v>
      </c>
      <c r="G90" s="707">
        <v>0</v>
      </c>
      <c r="H90" s="709">
        <v>0</v>
      </c>
      <c r="I90" s="706">
        <v>0</v>
      </c>
      <c r="J90" s="707">
        <v>0</v>
      </c>
      <c r="K90" s="714">
        <v>0</v>
      </c>
    </row>
    <row r="91" spans="1:11" ht="14.4" customHeight="1" thickBot="1" x14ac:dyDescent="0.35">
      <c r="A91" s="723" t="s">
        <v>413</v>
      </c>
      <c r="B91" s="701">
        <v>21.511337425813</v>
      </c>
      <c r="C91" s="701">
        <v>0</v>
      </c>
      <c r="D91" s="702">
        <v>-21.511337425813</v>
      </c>
      <c r="E91" s="703">
        <v>0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05">
        <v>0</v>
      </c>
    </row>
    <row r="92" spans="1:11" ht="14.4" customHeight="1" thickBot="1" x14ac:dyDescent="0.35">
      <c r="A92" s="722" t="s">
        <v>414</v>
      </c>
      <c r="B92" s="706">
        <v>20.744751834172</v>
      </c>
      <c r="C92" s="706">
        <v>19.970500000000001</v>
      </c>
      <c r="D92" s="707">
        <v>-0.77425183417200005</v>
      </c>
      <c r="E92" s="713">
        <v>0.96267721877900003</v>
      </c>
      <c r="F92" s="706">
        <v>19.760513939980999</v>
      </c>
      <c r="G92" s="707">
        <v>3.2934189899959998</v>
      </c>
      <c r="H92" s="709">
        <v>1.69861</v>
      </c>
      <c r="I92" s="706">
        <v>4.2520800000000003</v>
      </c>
      <c r="J92" s="707">
        <v>0.95866101000299997</v>
      </c>
      <c r="K92" s="714">
        <v>0.215180638161</v>
      </c>
    </row>
    <row r="93" spans="1:11" ht="14.4" customHeight="1" thickBot="1" x14ac:dyDescent="0.35">
      <c r="A93" s="723" t="s">
        <v>415</v>
      </c>
      <c r="B93" s="701">
        <v>5.5497083127179998</v>
      </c>
      <c r="C93" s="701">
        <v>6.3924000000000003</v>
      </c>
      <c r="D93" s="702">
        <v>0.84269168728099997</v>
      </c>
      <c r="E93" s="703">
        <v>1.151844320421</v>
      </c>
      <c r="F93" s="701">
        <v>5.7637494126210003</v>
      </c>
      <c r="G93" s="702">
        <v>0.960624902103</v>
      </c>
      <c r="H93" s="704">
        <v>0.28129999999999999</v>
      </c>
      <c r="I93" s="701">
        <v>0.73860000000000003</v>
      </c>
      <c r="J93" s="702">
        <v>-0.22202490210299999</v>
      </c>
      <c r="K93" s="705">
        <v>0.12814575150999999</v>
      </c>
    </row>
    <row r="94" spans="1:11" ht="14.4" customHeight="1" thickBot="1" x14ac:dyDescent="0.35">
      <c r="A94" s="723" t="s">
        <v>416</v>
      </c>
      <c r="B94" s="701">
        <v>15.195043521454</v>
      </c>
      <c r="C94" s="701">
        <v>13.578099999999999</v>
      </c>
      <c r="D94" s="702">
        <v>-1.616943521454</v>
      </c>
      <c r="E94" s="703">
        <v>0.89358743730000001</v>
      </c>
      <c r="F94" s="701">
        <v>13.996764527359</v>
      </c>
      <c r="G94" s="702">
        <v>2.3327940878929998</v>
      </c>
      <c r="H94" s="704">
        <v>1.4173100000000001</v>
      </c>
      <c r="I94" s="701">
        <v>3.5134799999999999</v>
      </c>
      <c r="J94" s="702">
        <v>1.180685912106</v>
      </c>
      <c r="K94" s="705">
        <v>0.251020869368</v>
      </c>
    </row>
    <row r="95" spans="1:11" ht="14.4" customHeight="1" thickBot="1" x14ac:dyDescent="0.35">
      <c r="A95" s="722" t="s">
        <v>417</v>
      </c>
      <c r="B95" s="706">
        <v>262</v>
      </c>
      <c r="C95" s="706">
        <v>188.4769</v>
      </c>
      <c r="D95" s="707">
        <v>-73.523099999999999</v>
      </c>
      <c r="E95" s="713">
        <v>0.71937748091599996</v>
      </c>
      <c r="F95" s="706">
        <v>255.78389326456099</v>
      </c>
      <c r="G95" s="707">
        <v>42.630648877425998</v>
      </c>
      <c r="H95" s="709">
        <v>0.76144000000000001</v>
      </c>
      <c r="I95" s="706">
        <v>144.18308999999999</v>
      </c>
      <c r="J95" s="707">
        <v>101.552441122573</v>
      </c>
      <c r="K95" s="714">
        <v>0.563691044654</v>
      </c>
    </row>
    <row r="96" spans="1:11" ht="14.4" customHeight="1" thickBot="1" x14ac:dyDescent="0.35">
      <c r="A96" s="723" t="s">
        <v>418</v>
      </c>
      <c r="B96" s="701">
        <v>10</v>
      </c>
      <c r="C96" s="701">
        <v>9.7200000000000006</v>
      </c>
      <c r="D96" s="702">
        <v>-0.28000000000000003</v>
      </c>
      <c r="E96" s="703">
        <v>0.971999999999</v>
      </c>
      <c r="F96" s="701">
        <v>10.221971830985</v>
      </c>
      <c r="G96" s="702">
        <v>1.7036619718299999</v>
      </c>
      <c r="H96" s="704">
        <v>0</v>
      </c>
      <c r="I96" s="701">
        <v>2.4300000000000002</v>
      </c>
      <c r="J96" s="702">
        <v>0.72633802816899995</v>
      </c>
      <c r="K96" s="705">
        <v>0.23772321428500001</v>
      </c>
    </row>
    <row r="97" spans="1:11" ht="14.4" customHeight="1" thickBot="1" x14ac:dyDescent="0.35">
      <c r="A97" s="723" t="s">
        <v>419</v>
      </c>
      <c r="B97" s="701">
        <v>252</v>
      </c>
      <c r="C97" s="701">
        <v>178.7569</v>
      </c>
      <c r="D97" s="702">
        <v>-73.243099999999998</v>
      </c>
      <c r="E97" s="703">
        <v>0.70935277777700001</v>
      </c>
      <c r="F97" s="701">
        <v>245.56192143357501</v>
      </c>
      <c r="G97" s="702">
        <v>40.926986905595001</v>
      </c>
      <c r="H97" s="704">
        <v>0.76144000000000001</v>
      </c>
      <c r="I97" s="701">
        <v>141.75308999999999</v>
      </c>
      <c r="J97" s="702">
        <v>100.826103094404</v>
      </c>
      <c r="K97" s="705">
        <v>0.57726006203400004</v>
      </c>
    </row>
    <row r="98" spans="1:11" ht="14.4" customHeight="1" thickBot="1" x14ac:dyDescent="0.35">
      <c r="A98" s="722" t="s">
        <v>420</v>
      </c>
      <c r="B98" s="706">
        <v>737.177280511959</v>
      </c>
      <c r="C98" s="706">
        <v>730.10478999999998</v>
      </c>
      <c r="D98" s="707">
        <v>-7.0724905119589998</v>
      </c>
      <c r="E98" s="713">
        <v>0.99040598415199999</v>
      </c>
      <c r="F98" s="706">
        <v>823.17601493944801</v>
      </c>
      <c r="G98" s="707">
        <v>137.19600248990801</v>
      </c>
      <c r="H98" s="709">
        <v>67.079660000000004</v>
      </c>
      <c r="I98" s="706">
        <v>127.17083</v>
      </c>
      <c r="J98" s="707">
        <v>-10.025172489908</v>
      </c>
      <c r="K98" s="714">
        <v>0.15448801676900001</v>
      </c>
    </row>
    <row r="99" spans="1:11" ht="14.4" customHeight="1" thickBot="1" x14ac:dyDescent="0.35">
      <c r="A99" s="723" t="s">
        <v>421</v>
      </c>
      <c r="B99" s="701">
        <v>722</v>
      </c>
      <c r="C99" s="701">
        <v>699.19637</v>
      </c>
      <c r="D99" s="702">
        <v>-22.803629999999998</v>
      </c>
      <c r="E99" s="703">
        <v>0.96841602493000001</v>
      </c>
      <c r="F99" s="701">
        <v>796.62654290813396</v>
      </c>
      <c r="G99" s="702">
        <v>132.77109048468901</v>
      </c>
      <c r="H99" s="704">
        <v>59.494329999999998</v>
      </c>
      <c r="I99" s="701">
        <v>118.98866</v>
      </c>
      <c r="J99" s="702">
        <v>-13.782430484689</v>
      </c>
      <c r="K99" s="705">
        <v>0.14936567336199999</v>
      </c>
    </row>
    <row r="100" spans="1:11" ht="14.4" customHeight="1" thickBot="1" x14ac:dyDescent="0.35">
      <c r="A100" s="723" t="s">
        <v>422</v>
      </c>
      <c r="B100" s="701">
        <v>0</v>
      </c>
      <c r="C100" s="701">
        <v>23.225999999999999</v>
      </c>
      <c r="D100" s="702">
        <v>23.225999999999999</v>
      </c>
      <c r="E100" s="711" t="s">
        <v>329</v>
      </c>
      <c r="F100" s="701">
        <v>18.743764372419999</v>
      </c>
      <c r="G100" s="702">
        <v>3.1239607287359998</v>
      </c>
      <c r="H100" s="704">
        <v>7.0179999999999998</v>
      </c>
      <c r="I100" s="701">
        <v>7.0179999999999998</v>
      </c>
      <c r="J100" s="702">
        <v>3.8940392712629999</v>
      </c>
      <c r="K100" s="705">
        <v>0.374417852281</v>
      </c>
    </row>
    <row r="101" spans="1:11" ht="14.4" customHeight="1" thickBot="1" x14ac:dyDescent="0.35">
      <c r="A101" s="723" t="s">
        <v>423</v>
      </c>
      <c r="B101" s="701">
        <v>5.3260231886060003</v>
      </c>
      <c r="C101" s="701">
        <v>0</v>
      </c>
      <c r="D101" s="702">
        <v>-5.3260231886060003</v>
      </c>
      <c r="E101" s="703">
        <v>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0</v>
      </c>
    </row>
    <row r="102" spans="1:11" ht="14.4" customHeight="1" thickBot="1" x14ac:dyDescent="0.35">
      <c r="A102" s="723" t="s">
        <v>424</v>
      </c>
      <c r="B102" s="701">
        <v>9.8512573233509997</v>
      </c>
      <c r="C102" s="701">
        <v>7.6824199999999996</v>
      </c>
      <c r="D102" s="702">
        <v>-2.1688373233510001</v>
      </c>
      <c r="E102" s="703">
        <v>0.77984157228200002</v>
      </c>
      <c r="F102" s="701">
        <v>7.8057076588929997</v>
      </c>
      <c r="G102" s="702">
        <v>1.3009512764819999</v>
      </c>
      <c r="H102" s="704">
        <v>0.56733</v>
      </c>
      <c r="I102" s="701">
        <v>1.1641699999999999</v>
      </c>
      <c r="J102" s="702">
        <v>-0.136781276482</v>
      </c>
      <c r="K102" s="705">
        <v>0.149143428228</v>
      </c>
    </row>
    <row r="103" spans="1:11" ht="14.4" customHeight="1" thickBot="1" x14ac:dyDescent="0.35">
      <c r="A103" s="722" t="s">
        <v>425</v>
      </c>
      <c r="B103" s="706">
        <v>2788.9461416139802</v>
      </c>
      <c r="C103" s="706">
        <v>2096.8590300000001</v>
      </c>
      <c r="D103" s="707">
        <v>-692.08711161398003</v>
      </c>
      <c r="E103" s="713">
        <v>0.75184636903199997</v>
      </c>
      <c r="F103" s="706">
        <v>1842.5666160068799</v>
      </c>
      <c r="G103" s="707">
        <v>307.09443600114599</v>
      </c>
      <c r="H103" s="709">
        <v>117.22949</v>
      </c>
      <c r="I103" s="706">
        <v>359.63828999999998</v>
      </c>
      <c r="J103" s="707">
        <v>52.543853998853002</v>
      </c>
      <c r="K103" s="714">
        <v>0.19518333116100001</v>
      </c>
    </row>
    <row r="104" spans="1:11" ht="14.4" customHeight="1" thickBot="1" x14ac:dyDescent="0.35">
      <c r="A104" s="723" t="s">
        <v>426</v>
      </c>
      <c r="B104" s="701">
        <v>20.999999999999002</v>
      </c>
      <c r="C104" s="701">
        <v>36.71772</v>
      </c>
      <c r="D104" s="702">
        <v>15.71772</v>
      </c>
      <c r="E104" s="703">
        <v>1.748462857142</v>
      </c>
      <c r="F104" s="701">
        <v>4.9999999999989999</v>
      </c>
      <c r="G104" s="702">
        <v>0.83333333333299997</v>
      </c>
      <c r="H104" s="704">
        <v>0</v>
      </c>
      <c r="I104" s="701">
        <v>0</v>
      </c>
      <c r="J104" s="702">
        <v>-0.83333333333299997</v>
      </c>
      <c r="K104" s="705">
        <v>0</v>
      </c>
    </row>
    <row r="105" spans="1:11" ht="14.4" customHeight="1" thickBot="1" x14ac:dyDescent="0.35">
      <c r="A105" s="723" t="s">
        <v>427</v>
      </c>
      <c r="B105" s="701">
        <v>1376.0403566569901</v>
      </c>
      <c r="C105" s="701">
        <v>1212.3963000000001</v>
      </c>
      <c r="D105" s="702">
        <v>-163.64405665698899</v>
      </c>
      <c r="E105" s="703">
        <v>0.88107612115699996</v>
      </c>
      <c r="F105" s="701">
        <v>953.38320986684596</v>
      </c>
      <c r="G105" s="702">
        <v>158.89720164447399</v>
      </c>
      <c r="H105" s="704">
        <v>38.680999999999997</v>
      </c>
      <c r="I105" s="701">
        <v>204.72581</v>
      </c>
      <c r="J105" s="702">
        <v>45.828608355524999</v>
      </c>
      <c r="K105" s="705">
        <v>0.21473611857300001</v>
      </c>
    </row>
    <row r="106" spans="1:11" ht="14.4" customHeight="1" thickBot="1" x14ac:dyDescent="0.35">
      <c r="A106" s="723" t="s">
        <v>428</v>
      </c>
      <c r="B106" s="701">
        <v>8</v>
      </c>
      <c r="C106" s="701">
        <v>0</v>
      </c>
      <c r="D106" s="702">
        <v>-8</v>
      </c>
      <c r="E106" s="703">
        <v>0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05">
        <v>0</v>
      </c>
    </row>
    <row r="107" spans="1:11" ht="14.4" customHeight="1" thickBot="1" x14ac:dyDescent="0.35">
      <c r="A107" s="723" t="s">
        <v>429</v>
      </c>
      <c r="B107" s="701">
        <v>1.3958282360259999</v>
      </c>
      <c r="C107" s="701">
        <v>1.5262800000000001</v>
      </c>
      <c r="D107" s="702">
        <v>0.13045176397300001</v>
      </c>
      <c r="E107" s="703">
        <v>1.0934583214510001</v>
      </c>
      <c r="F107" s="701">
        <v>1.77915766756</v>
      </c>
      <c r="G107" s="702">
        <v>0.296526277926</v>
      </c>
      <c r="H107" s="704">
        <v>2.1844999999999999</v>
      </c>
      <c r="I107" s="701">
        <v>2.1844999999999999</v>
      </c>
      <c r="J107" s="702">
        <v>1.887973722073</v>
      </c>
      <c r="K107" s="705">
        <v>1.227828224462</v>
      </c>
    </row>
    <row r="108" spans="1:11" ht="14.4" customHeight="1" thickBot="1" x14ac:dyDescent="0.35">
      <c r="A108" s="723" t="s">
        <v>430</v>
      </c>
      <c r="B108" s="701">
        <v>1382.50995672096</v>
      </c>
      <c r="C108" s="701">
        <v>844.67597000000001</v>
      </c>
      <c r="D108" s="702">
        <v>-537.83398672096405</v>
      </c>
      <c r="E108" s="703">
        <v>0.61097279328300003</v>
      </c>
      <c r="F108" s="701">
        <v>870.46739935311098</v>
      </c>
      <c r="G108" s="702">
        <v>145.077899892185</v>
      </c>
      <c r="H108" s="704">
        <v>76.363990000000001</v>
      </c>
      <c r="I108" s="701">
        <v>152.72798</v>
      </c>
      <c r="J108" s="702">
        <v>7.6500801078140004</v>
      </c>
      <c r="K108" s="705">
        <v>0.17545514066699999</v>
      </c>
    </row>
    <row r="109" spans="1:11" ht="14.4" customHeight="1" thickBot="1" x14ac:dyDescent="0.35">
      <c r="A109" s="723" t="s">
        <v>431</v>
      </c>
      <c r="B109" s="701">
        <v>0</v>
      </c>
      <c r="C109" s="701">
        <v>1.5427599999999999</v>
      </c>
      <c r="D109" s="702">
        <v>1.5427599999999999</v>
      </c>
      <c r="E109" s="711" t="s">
        <v>341</v>
      </c>
      <c r="F109" s="701">
        <v>11.936849119359</v>
      </c>
      <c r="G109" s="702">
        <v>1.989474853226</v>
      </c>
      <c r="H109" s="704">
        <v>0</v>
      </c>
      <c r="I109" s="701">
        <v>0</v>
      </c>
      <c r="J109" s="702">
        <v>-1.989474853226</v>
      </c>
      <c r="K109" s="705">
        <v>0</v>
      </c>
    </row>
    <row r="110" spans="1:11" ht="14.4" customHeight="1" thickBot="1" x14ac:dyDescent="0.35">
      <c r="A110" s="722" t="s">
        <v>432</v>
      </c>
      <c r="B110" s="706">
        <v>0</v>
      </c>
      <c r="C110" s="706">
        <v>17.134329999999999</v>
      </c>
      <c r="D110" s="707">
        <v>17.134329999999999</v>
      </c>
      <c r="E110" s="708" t="s">
        <v>329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" customHeight="1" thickBot="1" x14ac:dyDescent="0.35">
      <c r="A111" s="723" t="s">
        <v>433</v>
      </c>
      <c r="B111" s="701">
        <v>0</v>
      </c>
      <c r="C111" s="701">
        <v>17.134329999999999</v>
      </c>
      <c r="D111" s="702">
        <v>17.134329999999999</v>
      </c>
      <c r="E111" s="711" t="s">
        <v>341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0</v>
      </c>
    </row>
    <row r="112" spans="1:11" ht="14.4" customHeight="1" thickBot="1" x14ac:dyDescent="0.35">
      <c r="A112" s="720" t="s">
        <v>48</v>
      </c>
      <c r="B112" s="701">
        <v>130921</v>
      </c>
      <c r="C112" s="701">
        <v>138289.67558000001</v>
      </c>
      <c r="D112" s="702">
        <v>7368.6755799999801</v>
      </c>
      <c r="E112" s="703">
        <v>1.0562833737899999</v>
      </c>
      <c r="F112" s="701">
        <v>145924.053768674</v>
      </c>
      <c r="G112" s="702">
        <v>24320.6756281124</v>
      </c>
      <c r="H112" s="704">
        <v>12071.64314</v>
      </c>
      <c r="I112" s="701">
        <v>24126.336380000001</v>
      </c>
      <c r="J112" s="702">
        <v>-194.33924811238501</v>
      </c>
      <c r="K112" s="705">
        <v>0.165334883159</v>
      </c>
    </row>
    <row r="113" spans="1:11" ht="14.4" customHeight="1" thickBot="1" x14ac:dyDescent="0.35">
      <c r="A113" s="726" t="s">
        <v>434</v>
      </c>
      <c r="B113" s="706">
        <v>96473.000000000102</v>
      </c>
      <c r="C113" s="706">
        <v>101999.352</v>
      </c>
      <c r="D113" s="707">
        <v>5526.3519999999298</v>
      </c>
      <c r="E113" s="713">
        <v>1.057283923999</v>
      </c>
      <c r="F113" s="706">
        <v>107500.893768674</v>
      </c>
      <c r="G113" s="707">
        <v>17916.815628112399</v>
      </c>
      <c r="H113" s="709">
        <v>8884.0470000000005</v>
      </c>
      <c r="I113" s="706">
        <v>17757.414000000001</v>
      </c>
      <c r="J113" s="707">
        <v>-159.40162811238801</v>
      </c>
      <c r="K113" s="714">
        <v>0.165183873151</v>
      </c>
    </row>
    <row r="114" spans="1:11" ht="14.4" customHeight="1" thickBot="1" x14ac:dyDescent="0.35">
      <c r="A114" s="722" t="s">
        <v>435</v>
      </c>
      <c r="B114" s="706">
        <v>95687.000000000102</v>
      </c>
      <c r="C114" s="706">
        <v>101322.003</v>
      </c>
      <c r="D114" s="707">
        <v>5635.0029999999397</v>
      </c>
      <c r="E114" s="713">
        <v>1.0588899537030001</v>
      </c>
      <c r="F114" s="706">
        <v>106731</v>
      </c>
      <c r="G114" s="707">
        <v>17788.499999999902</v>
      </c>
      <c r="H114" s="709">
        <v>8812.9040000000005</v>
      </c>
      <c r="I114" s="706">
        <v>17605.78</v>
      </c>
      <c r="J114" s="707">
        <v>-182.71999999994301</v>
      </c>
      <c r="K114" s="714">
        <v>0.16495469919700001</v>
      </c>
    </row>
    <row r="115" spans="1:11" ht="14.4" customHeight="1" thickBot="1" x14ac:dyDescent="0.35">
      <c r="A115" s="723" t="s">
        <v>436</v>
      </c>
      <c r="B115" s="701">
        <v>95687.000000000102</v>
      </c>
      <c r="C115" s="701">
        <v>101322.003</v>
      </c>
      <c r="D115" s="702">
        <v>5635.0029999999397</v>
      </c>
      <c r="E115" s="703">
        <v>1.0588899537030001</v>
      </c>
      <c r="F115" s="701">
        <v>106731</v>
      </c>
      <c r="G115" s="702">
        <v>17788.499999999902</v>
      </c>
      <c r="H115" s="704">
        <v>8812.9040000000005</v>
      </c>
      <c r="I115" s="701">
        <v>17605.78</v>
      </c>
      <c r="J115" s="702">
        <v>-182.71999999994301</v>
      </c>
      <c r="K115" s="705">
        <v>0.16495469919700001</v>
      </c>
    </row>
    <row r="116" spans="1:11" ht="14.4" customHeight="1" thickBot="1" x14ac:dyDescent="0.35">
      <c r="A116" s="722" t="s">
        <v>437</v>
      </c>
      <c r="B116" s="706">
        <v>520</v>
      </c>
      <c r="C116" s="706">
        <v>396.65</v>
      </c>
      <c r="D116" s="707">
        <v>-123.35</v>
      </c>
      <c r="E116" s="713">
        <v>0.76278846153799995</v>
      </c>
      <c r="F116" s="706">
        <v>515.52976867466998</v>
      </c>
      <c r="G116" s="707">
        <v>85.921628112445006</v>
      </c>
      <c r="H116" s="709">
        <v>39.299999999999997</v>
      </c>
      <c r="I116" s="706">
        <v>80.174999999999997</v>
      </c>
      <c r="J116" s="707">
        <v>-5.7466281124440002</v>
      </c>
      <c r="K116" s="714">
        <v>0.15551963217500001</v>
      </c>
    </row>
    <row r="117" spans="1:11" ht="14.4" customHeight="1" thickBot="1" x14ac:dyDescent="0.35">
      <c r="A117" s="723" t="s">
        <v>438</v>
      </c>
      <c r="B117" s="701">
        <v>520</v>
      </c>
      <c r="C117" s="701">
        <v>396.65</v>
      </c>
      <c r="D117" s="702">
        <v>-123.35</v>
      </c>
      <c r="E117" s="703">
        <v>0.76278846153799995</v>
      </c>
      <c r="F117" s="701">
        <v>515.52976867466998</v>
      </c>
      <c r="G117" s="702">
        <v>85.921628112445006</v>
      </c>
      <c r="H117" s="704">
        <v>39.299999999999997</v>
      </c>
      <c r="I117" s="701">
        <v>80.174999999999997</v>
      </c>
      <c r="J117" s="702">
        <v>-5.7466281124440002</v>
      </c>
      <c r="K117" s="705">
        <v>0.15551963217500001</v>
      </c>
    </row>
    <row r="118" spans="1:11" ht="14.4" customHeight="1" thickBot="1" x14ac:dyDescent="0.35">
      <c r="A118" s="722" t="s">
        <v>439</v>
      </c>
      <c r="B118" s="706">
        <v>266</v>
      </c>
      <c r="C118" s="706">
        <v>184.94900000000001</v>
      </c>
      <c r="D118" s="707">
        <v>-81.051000000000002</v>
      </c>
      <c r="E118" s="713">
        <v>0.69529699248099996</v>
      </c>
      <c r="F118" s="706">
        <v>254.364</v>
      </c>
      <c r="G118" s="707">
        <v>42.393999999999998</v>
      </c>
      <c r="H118" s="709">
        <v>28.843</v>
      </c>
      <c r="I118" s="706">
        <v>64.709000000000003</v>
      </c>
      <c r="J118" s="707">
        <v>22.315000000000001</v>
      </c>
      <c r="K118" s="714">
        <v>0.25439527606099999</v>
      </c>
    </row>
    <row r="119" spans="1:11" ht="14.4" customHeight="1" thickBot="1" x14ac:dyDescent="0.35">
      <c r="A119" s="723" t="s">
        <v>440</v>
      </c>
      <c r="B119" s="701">
        <v>266</v>
      </c>
      <c r="C119" s="701">
        <v>184.94900000000001</v>
      </c>
      <c r="D119" s="702">
        <v>-81.051000000000002</v>
      </c>
      <c r="E119" s="703">
        <v>0.69529699248099996</v>
      </c>
      <c r="F119" s="701">
        <v>254.364</v>
      </c>
      <c r="G119" s="702">
        <v>42.393999999999998</v>
      </c>
      <c r="H119" s="704">
        <v>28.843</v>
      </c>
      <c r="I119" s="701">
        <v>64.709000000000003</v>
      </c>
      <c r="J119" s="702">
        <v>22.315000000000001</v>
      </c>
      <c r="K119" s="705">
        <v>0.25439527606099999</v>
      </c>
    </row>
    <row r="120" spans="1:11" ht="14.4" customHeight="1" thickBot="1" x14ac:dyDescent="0.35">
      <c r="A120" s="725" t="s">
        <v>441</v>
      </c>
      <c r="B120" s="701">
        <v>0</v>
      </c>
      <c r="C120" s="701">
        <v>95.75</v>
      </c>
      <c r="D120" s="702">
        <v>95.75</v>
      </c>
      <c r="E120" s="711" t="s">
        <v>341</v>
      </c>
      <c r="F120" s="701">
        <v>0</v>
      </c>
      <c r="G120" s="702">
        <v>0</v>
      </c>
      <c r="H120" s="704">
        <v>3</v>
      </c>
      <c r="I120" s="701">
        <v>6.75</v>
      </c>
      <c r="J120" s="702">
        <v>6.75</v>
      </c>
      <c r="K120" s="712" t="s">
        <v>329</v>
      </c>
    </row>
    <row r="121" spans="1:11" ht="14.4" customHeight="1" thickBot="1" x14ac:dyDescent="0.35">
      <c r="A121" s="723" t="s">
        <v>442</v>
      </c>
      <c r="B121" s="701">
        <v>0</v>
      </c>
      <c r="C121" s="701">
        <v>95.75</v>
      </c>
      <c r="D121" s="702">
        <v>95.75</v>
      </c>
      <c r="E121" s="711" t="s">
        <v>341</v>
      </c>
      <c r="F121" s="701">
        <v>0</v>
      </c>
      <c r="G121" s="702">
        <v>0</v>
      </c>
      <c r="H121" s="704">
        <v>3</v>
      </c>
      <c r="I121" s="701">
        <v>6.75</v>
      </c>
      <c r="J121" s="702">
        <v>6.75</v>
      </c>
      <c r="K121" s="712" t="s">
        <v>329</v>
      </c>
    </row>
    <row r="122" spans="1:11" ht="14.4" customHeight="1" thickBot="1" x14ac:dyDescent="0.35">
      <c r="A122" s="721" t="s">
        <v>443</v>
      </c>
      <c r="B122" s="701">
        <v>32535</v>
      </c>
      <c r="C122" s="701">
        <v>34260.184699999998</v>
      </c>
      <c r="D122" s="702">
        <v>1725.18470000005</v>
      </c>
      <c r="E122" s="703">
        <v>1.053025501767</v>
      </c>
      <c r="F122" s="701">
        <v>36288.54</v>
      </c>
      <c r="G122" s="702">
        <v>6048.09</v>
      </c>
      <c r="H122" s="704">
        <v>3010.7635300000002</v>
      </c>
      <c r="I122" s="701">
        <v>6015.51271</v>
      </c>
      <c r="J122" s="702">
        <v>-32.577289999998001</v>
      </c>
      <c r="K122" s="705">
        <v>0.165768937245</v>
      </c>
    </row>
    <row r="123" spans="1:11" ht="14.4" customHeight="1" thickBot="1" x14ac:dyDescent="0.35">
      <c r="A123" s="722" t="s">
        <v>444</v>
      </c>
      <c r="B123" s="706">
        <v>8612.9999999999709</v>
      </c>
      <c r="C123" s="706">
        <v>9162.1772899999996</v>
      </c>
      <c r="D123" s="707">
        <v>549.17729000003203</v>
      </c>
      <c r="E123" s="713">
        <v>1.063761440845</v>
      </c>
      <c r="F123" s="706">
        <v>9605.7900000000209</v>
      </c>
      <c r="G123" s="707">
        <v>1600.9649999999999</v>
      </c>
      <c r="H123" s="709">
        <v>796.96253000000002</v>
      </c>
      <c r="I123" s="706">
        <v>1592.33646</v>
      </c>
      <c r="J123" s="707">
        <v>-8.6285400000029995</v>
      </c>
      <c r="K123" s="714">
        <v>0.16576840218200001</v>
      </c>
    </row>
    <row r="124" spans="1:11" ht="14.4" customHeight="1" thickBot="1" x14ac:dyDescent="0.35">
      <c r="A124" s="723" t="s">
        <v>445</v>
      </c>
      <c r="B124" s="701">
        <v>8612.9999999999709</v>
      </c>
      <c r="C124" s="701">
        <v>9162.1772899999996</v>
      </c>
      <c r="D124" s="702">
        <v>549.17729000003203</v>
      </c>
      <c r="E124" s="703">
        <v>1.063761440845</v>
      </c>
      <c r="F124" s="701">
        <v>9605.7900000000209</v>
      </c>
      <c r="G124" s="702">
        <v>1600.9649999999999</v>
      </c>
      <c r="H124" s="704">
        <v>796.96253000000002</v>
      </c>
      <c r="I124" s="701">
        <v>1592.33646</v>
      </c>
      <c r="J124" s="702">
        <v>-8.6285400000029995</v>
      </c>
      <c r="K124" s="705">
        <v>0.16576840218200001</v>
      </c>
    </row>
    <row r="125" spans="1:11" ht="14.4" customHeight="1" thickBot="1" x14ac:dyDescent="0.35">
      <c r="A125" s="722" t="s">
        <v>446</v>
      </c>
      <c r="B125" s="706">
        <v>23922</v>
      </c>
      <c r="C125" s="706">
        <v>25098.007409999998</v>
      </c>
      <c r="D125" s="707">
        <v>1176.0074100000099</v>
      </c>
      <c r="E125" s="713">
        <v>1.0491600790060001</v>
      </c>
      <c r="F125" s="706">
        <v>26682.75</v>
      </c>
      <c r="G125" s="707">
        <v>4447.125</v>
      </c>
      <c r="H125" s="709">
        <v>2213.8009999999999</v>
      </c>
      <c r="I125" s="706">
        <v>4423.1762500000004</v>
      </c>
      <c r="J125" s="707">
        <v>-23.948749999995002</v>
      </c>
      <c r="K125" s="714">
        <v>0.16576912986799999</v>
      </c>
    </row>
    <row r="126" spans="1:11" ht="14.4" customHeight="1" thickBot="1" x14ac:dyDescent="0.35">
      <c r="A126" s="723" t="s">
        <v>447</v>
      </c>
      <c r="B126" s="701">
        <v>23922</v>
      </c>
      <c r="C126" s="701">
        <v>25098.007409999998</v>
      </c>
      <c r="D126" s="702">
        <v>1176.0074100000099</v>
      </c>
      <c r="E126" s="703">
        <v>1.0491600790060001</v>
      </c>
      <c r="F126" s="701">
        <v>26682.75</v>
      </c>
      <c r="G126" s="702">
        <v>4447.125</v>
      </c>
      <c r="H126" s="704">
        <v>2213.8009999999999</v>
      </c>
      <c r="I126" s="701">
        <v>4423.1762500000004</v>
      </c>
      <c r="J126" s="702">
        <v>-23.948749999995002</v>
      </c>
      <c r="K126" s="705">
        <v>0.16576912986799999</v>
      </c>
    </row>
    <row r="127" spans="1:11" ht="14.4" customHeight="1" thickBot="1" x14ac:dyDescent="0.35">
      <c r="A127" s="721" t="s">
        <v>448</v>
      </c>
      <c r="B127" s="701">
        <v>1913</v>
      </c>
      <c r="C127" s="701">
        <v>2030.13888</v>
      </c>
      <c r="D127" s="702">
        <v>117.138879999998</v>
      </c>
      <c r="E127" s="703">
        <v>1.061233078933</v>
      </c>
      <c r="F127" s="701">
        <v>2134.6200000000099</v>
      </c>
      <c r="G127" s="702">
        <v>355.770000000001</v>
      </c>
      <c r="H127" s="704">
        <v>176.83260999999999</v>
      </c>
      <c r="I127" s="701">
        <v>353.40967000000001</v>
      </c>
      <c r="J127" s="702">
        <v>-2.3603300000009999</v>
      </c>
      <c r="K127" s="705">
        <v>0.165560928877</v>
      </c>
    </row>
    <row r="128" spans="1:11" ht="14.4" customHeight="1" thickBot="1" x14ac:dyDescent="0.35">
      <c r="A128" s="722" t="s">
        <v>449</v>
      </c>
      <c r="B128" s="706">
        <v>1913</v>
      </c>
      <c r="C128" s="706">
        <v>2030.13888</v>
      </c>
      <c r="D128" s="707">
        <v>117.138879999998</v>
      </c>
      <c r="E128" s="713">
        <v>1.061233078933</v>
      </c>
      <c r="F128" s="706">
        <v>2134.6200000000099</v>
      </c>
      <c r="G128" s="707">
        <v>355.770000000001</v>
      </c>
      <c r="H128" s="709">
        <v>176.83260999999999</v>
      </c>
      <c r="I128" s="706">
        <v>353.40967000000001</v>
      </c>
      <c r="J128" s="707">
        <v>-2.3603300000009999</v>
      </c>
      <c r="K128" s="714">
        <v>0.165560928877</v>
      </c>
    </row>
    <row r="129" spans="1:11" ht="14.4" customHeight="1" thickBot="1" x14ac:dyDescent="0.35">
      <c r="A129" s="723" t="s">
        <v>450</v>
      </c>
      <c r="B129" s="701">
        <v>1913</v>
      </c>
      <c r="C129" s="701">
        <v>2030.13888</v>
      </c>
      <c r="D129" s="702">
        <v>117.138879999998</v>
      </c>
      <c r="E129" s="703">
        <v>1.061233078933</v>
      </c>
      <c r="F129" s="701">
        <v>2134.6200000000099</v>
      </c>
      <c r="G129" s="702">
        <v>355.770000000001</v>
      </c>
      <c r="H129" s="704">
        <v>176.83260999999999</v>
      </c>
      <c r="I129" s="701">
        <v>353.40967000000001</v>
      </c>
      <c r="J129" s="702">
        <v>-2.3603300000009999</v>
      </c>
      <c r="K129" s="705">
        <v>0.165560928877</v>
      </c>
    </row>
    <row r="130" spans="1:11" ht="14.4" customHeight="1" thickBot="1" x14ac:dyDescent="0.35">
      <c r="A130" s="720" t="s">
        <v>451</v>
      </c>
      <c r="B130" s="701">
        <v>0</v>
      </c>
      <c r="C130" s="701">
        <v>343.79007999999999</v>
      </c>
      <c r="D130" s="702">
        <v>343.79007999999999</v>
      </c>
      <c r="E130" s="711" t="s">
        <v>329</v>
      </c>
      <c r="F130" s="701">
        <v>357.693577117362</v>
      </c>
      <c r="G130" s="702">
        <v>59.615596186227002</v>
      </c>
      <c r="H130" s="704">
        <v>8.4337499999999999</v>
      </c>
      <c r="I130" s="701">
        <v>44.207749999999997</v>
      </c>
      <c r="J130" s="702">
        <v>-15.407846186226999</v>
      </c>
      <c r="K130" s="705">
        <v>0.123591120523</v>
      </c>
    </row>
    <row r="131" spans="1:11" ht="14.4" customHeight="1" thickBot="1" x14ac:dyDescent="0.35">
      <c r="A131" s="721" t="s">
        <v>452</v>
      </c>
      <c r="B131" s="701">
        <v>0</v>
      </c>
      <c r="C131" s="701">
        <v>7.8889999999990001</v>
      </c>
      <c r="D131" s="702">
        <v>7.8889999999990001</v>
      </c>
      <c r="E131" s="711" t="s">
        <v>341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</row>
    <row r="132" spans="1:11" ht="14.4" customHeight="1" thickBot="1" x14ac:dyDescent="0.35">
      <c r="A132" s="725" t="s">
        <v>453</v>
      </c>
      <c r="B132" s="701">
        <v>0</v>
      </c>
      <c r="C132" s="701">
        <v>7.8889999999990001</v>
      </c>
      <c r="D132" s="702">
        <v>7.8889999999990001</v>
      </c>
      <c r="E132" s="711" t="s">
        <v>341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7.8889999999990001</v>
      </c>
      <c r="D133" s="702">
        <v>7.8889999999990001</v>
      </c>
      <c r="E133" s="711" t="s">
        <v>341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0</v>
      </c>
      <c r="C134" s="701">
        <v>335.90107999999998</v>
      </c>
      <c r="D134" s="702">
        <v>335.90107999999998</v>
      </c>
      <c r="E134" s="711" t="s">
        <v>329</v>
      </c>
      <c r="F134" s="701">
        <v>357.693577117362</v>
      </c>
      <c r="G134" s="702">
        <v>59.615596186227002</v>
      </c>
      <c r="H134" s="704">
        <v>8.4337499999999999</v>
      </c>
      <c r="I134" s="701">
        <v>44.207749999999997</v>
      </c>
      <c r="J134" s="702">
        <v>-15.407846186226999</v>
      </c>
      <c r="K134" s="705">
        <v>0.123591120523</v>
      </c>
    </row>
    <row r="135" spans="1:11" ht="14.4" customHeight="1" thickBot="1" x14ac:dyDescent="0.35">
      <c r="A135" s="722" t="s">
        <v>456</v>
      </c>
      <c r="B135" s="706">
        <v>0</v>
      </c>
      <c r="C135" s="706">
        <v>117.81807999999999</v>
      </c>
      <c r="D135" s="707">
        <v>117.81807999999999</v>
      </c>
      <c r="E135" s="708" t="s">
        <v>329</v>
      </c>
      <c r="F135" s="706">
        <v>137.647262224466</v>
      </c>
      <c r="G135" s="707">
        <v>22.941210370743999</v>
      </c>
      <c r="H135" s="709">
        <v>0.23375000000000001</v>
      </c>
      <c r="I135" s="706">
        <v>32.107750000000003</v>
      </c>
      <c r="J135" s="707">
        <v>9.1665396292550003</v>
      </c>
      <c r="K135" s="714">
        <v>0.23326108693399999</v>
      </c>
    </row>
    <row r="136" spans="1:11" ht="14.4" customHeight="1" thickBot="1" x14ac:dyDescent="0.35">
      <c r="A136" s="723" t="s">
        <v>457</v>
      </c>
      <c r="B136" s="701">
        <v>0</v>
      </c>
      <c r="C136" s="701">
        <v>1.8430800000000001</v>
      </c>
      <c r="D136" s="702">
        <v>1.8430800000000001</v>
      </c>
      <c r="E136" s="711" t="s">
        <v>329</v>
      </c>
      <c r="F136" s="701">
        <v>11.910737246319</v>
      </c>
      <c r="G136" s="702">
        <v>1.9851228743860001</v>
      </c>
      <c r="H136" s="704">
        <v>0.23375000000000001</v>
      </c>
      <c r="I136" s="701">
        <v>4.8877499999999996</v>
      </c>
      <c r="J136" s="702">
        <v>2.9026271256129998</v>
      </c>
      <c r="K136" s="705">
        <v>0.41036502601899999</v>
      </c>
    </row>
    <row r="137" spans="1:11" ht="14.4" customHeight="1" thickBot="1" x14ac:dyDescent="0.35">
      <c r="A137" s="723" t="s">
        <v>458</v>
      </c>
      <c r="B137" s="701">
        <v>0</v>
      </c>
      <c r="C137" s="701">
        <v>8.5399999999999991</v>
      </c>
      <c r="D137" s="702">
        <v>8.5399999999999991</v>
      </c>
      <c r="E137" s="711" t="s">
        <v>341</v>
      </c>
      <c r="F137" s="701">
        <v>14.003911359932999</v>
      </c>
      <c r="G137" s="702">
        <v>2.3339852266549999</v>
      </c>
      <c r="H137" s="704">
        <v>0</v>
      </c>
      <c r="I137" s="701">
        <v>0</v>
      </c>
      <c r="J137" s="702">
        <v>-2.3339852266549999</v>
      </c>
      <c r="K137" s="705">
        <v>0</v>
      </c>
    </row>
    <row r="138" spans="1:11" ht="14.4" customHeight="1" thickBot="1" x14ac:dyDescent="0.35">
      <c r="A138" s="723" t="s">
        <v>459</v>
      </c>
      <c r="B138" s="701">
        <v>0</v>
      </c>
      <c r="C138" s="701">
        <v>85.811000000000007</v>
      </c>
      <c r="D138" s="702">
        <v>85.811000000000007</v>
      </c>
      <c r="E138" s="711" t="s">
        <v>329</v>
      </c>
      <c r="F138" s="701">
        <v>91.551895181671995</v>
      </c>
      <c r="G138" s="702">
        <v>15.258649196945001</v>
      </c>
      <c r="H138" s="704">
        <v>0</v>
      </c>
      <c r="I138" s="701">
        <v>27</v>
      </c>
      <c r="J138" s="702">
        <v>11.741350803054001</v>
      </c>
      <c r="K138" s="705">
        <v>0.29491470325500002</v>
      </c>
    </row>
    <row r="139" spans="1:11" ht="14.4" customHeight="1" thickBot="1" x14ac:dyDescent="0.35">
      <c r="A139" s="723" t="s">
        <v>460</v>
      </c>
      <c r="B139" s="701">
        <v>0</v>
      </c>
      <c r="C139" s="701">
        <v>0</v>
      </c>
      <c r="D139" s="702">
        <v>0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0.22</v>
      </c>
      <c r="J139" s="702">
        <v>0.22</v>
      </c>
      <c r="K139" s="712" t="s">
        <v>341</v>
      </c>
    </row>
    <row r="140" spans="1:11" ht="14.4" customHeight="1" thickBot="1" x14ac:dyDescent="0.35">
      <c r="A140" s="723" t="s">
        <v>461</v>
      </c>
      <c r="B140" s="701">
        <v>0</v>
      </c>
      <c r="C140" s="701">
        <v>21.623999999999999</v>
      </c>
      <c r="D140" s="702">
        <v>21.623999999999999</v>
      </c>
      <c r="E140" s="711" t="s">
        <v>341</v>
      </c>
      <c r="F140" s="701">
        <v>20.180718436540001</v>
      </c>
      <c r="G140" s="702">
        <v>3.3634530727560001</v>
      </c>
      <c r="H140" s="704">
        <v>0</v>
      </c>
      <c r="I140" s="701">
        <v>0</v>
      </c>
      <c r="J140" s="702">
        <v>-3.3634530727560001</v>
      </c>
      <c r="K140" s="705">
        <v>0</v>
      </c>
    </row>
    <row r="141" spans="1:11" ht="14.4" customHeight="1" thickBot="1" x14ac:dyDescent="0.35">
      <c r="A141" s="725" t="s">
        <v>462</v>
      </c>
      <c r="B141" s="701">
        <v>0</v>
      </c>
      <c r="C141" s="701">
        <v>45.106000000000002</v>
      </c>
      <c r="D141" s="702">
        <v>45.106000000000002</v>
      </c>
      <c r="E141" s="711" t="s">
        <v>329</v>
      </c>
      <c r="F141" s="701">
        <v>33.472087804159997</v>
      </c>
      <c r="G141" s="702">
        <v>5.5786813006929998</v>
      </c>
      <c r="H141" s="704">
        <v>0</v>
      </c>
      <c r="I141" s="701">
        <v>0</v>
      </c>
      <c r="J141" s="702">
        <v>-5.5786813006929998</v>
      </c>
      <c r="K141" s="705">
        <v>0</v>
      </c>
    </row>
    <row r="142" spans="1:11" ht="14.4" customHeight="1" thickBot="1" x14ac:dyDescent="0.35">
      <c r="A142" s="723" t="s">
        <v>463</v>
      </c>
      <c r="B142" s="701">
        <v>0</v>
      </c>
      <c r="C142" s="701">
        <v>45.106000000000002</v>
      </c>
      <c r="D142" s="702">
        <v>45.106000000000002</v>
      </c>
      <c r="E142" s="711" t="s">
        <v>329</v>
      </c>
      <c r="F142" s="701">
        <v>33.472087804159997</v>
      </c>
      <c r="G142" s="702">
        <v>5.5786813006929998</v>
      </c>
      <c r="H142" s="704">
        <v>0</v>
      </c>
      <c r="I142" s="701">
        <v>0</v>
      </c>
      <c r="J142" s="702">
        <v>-5.5786813006929998</v>
      </c>
      <c r="K142" s="705">
        <v>0</v>
      </c>
    </row>
    <row r="143" spans="1:11" ht="14.4" customHeight="1" thickBot="1" x14ac:dyDescent="0.35">
      <c r="A143" s="725" t="s">
        <v>464</v>
      </c>
      <c r="B143" s="701">
        <v>0</v>
      </c>
      <c r="C143" s="701">
        <v>149.149</v>
      </c>
      <c r="D143" s="702">
        <v>149.149</v>
      </c>
      <c r="E143" s="711" t="s">
        <v>329</v>
      </c>
      <c r="F143" s="701">
        <v>167.14231734443601</v>
      </c>
      <c r="G143" s="702">
        <v>27.857052890738998</v>
      </c>
      <c r="H143" s="704">
        <v>5.6</v>
      </c>
      <c r="I143" s="701">
        <v>8.1999999999999993</v>
      </c>
      <c r="J143" s="702">
        <v>-19.657052890738999</v>
      </c>
      <c r="K143" s="705">
        <v>4.9059987502000003E-2</v>
      </c>
    </row>
    <row r="144" spans="1:11" ht="14.4" customHeight="1" thickBot="1" x14ac:dyDescent="0.35">
      <c r="A144" s="723" t="s">
        <v>465</v>
      </c>
      <c r="B144" s="701">
        <v>0</v>
      </c>
      <c r="C144" s="701">
        <v>149.149</v>
      </c>
      <c r="D144" s="702">
        <v>149.149</v>
      </c>
      <c r="E144" s="711" t="s">
        <v>329</v>
      </c>
      <c r="F144" s="701">
        <v>167.14231734443601</v>
      </c>
      <c r="G144" s="702">
        <v>27.857052890738998</v>
      </c>
      <c r="H144" s="704">
        <v>5.6</v>
      </c>
      <c r="I144" s="701">
        <v>8.1999999999999993</v>
      </c>
      <c r="J144" s="702">
        <v>-19.657052890738999</v>
      </c>
      <c r="K144" s="705">
        <v>4.9059987502000003E-2</v>
      </c>
    </row>
    <row r="145" spans="1:11" ht="14.4" customHeight="1" thickBot="1" x14ac:dyDescent="0.35">
      <c r="A145" s="725" t="s">
        <v>466</v>
      </c>
      <c r="B145" s="701">
        <v>0</v>
      </c>
      <c r="C145" s="701">
        <v>7.65</v>
      </c>
      <c r="D145" s="702">
        <v>7.65</v>
      </c>
      <c r="E145" s="711" t="s">
        <v>329</v>
      </c>
      <c r="F145" s="701">
        <v>3.4727418544050002</v>
      </c>
      <c r="G145" s="702">
        <v>0.57879030906700002</v>
      </c>
      <c r="H145" s="704">
        <v>2.6</v>
      </c>
      <c r="I145" s="701">
        <v>3.9</v>
      </c>
      <c r="J145" s="702">
        <v>3.3212096909320001</v>
      </c>
      <c r="K145" s="705">
        <v>1.123031933701</v>
      </c>
    </row>
    <row r="146" spans="1:11" ht="14.4" customHeight="1" thickBot="1" x14ac:dyDescent="0.35">
      <c r="A146" s="723" t="s">
        <v>467</v>
      </c>
      <c r="B146" s="701">
        <v>0</v>
      </c>
      <c r="C146" s="701">
        <v>7.65</v>
      </c>
      <c r="D146" s="702">
        <v>7.65</v>
      </c>
      <c r="E146" s="711" t="s">
        <v>329</v>
      </c>
      <c r="F146" s="701">
        <v>3.4727418544050002</v>
      </c>
      <c r="G146" s="702">
        <v>0.57879030906700002</v>
      </c>
      <c r="H146" s="704">
        <v>2.6</v>
      </c>
      <c r="I146" s="701">
        <v>3.9</v>
      </c>
      <c r="J146" s="702">
        <v>3.3212096909320001</v>
      </c>
      <c r="K146" s="705">
        <v>1.123031933701</v>
      </c>
    </row>
    <row r="147" spans="1:11" ht="14.4" customHeight="1" thickBot="1" x14ac:dyDescent="0.35">
      <c r="A147" s="725" t="s">
        <v>468</v>
      </c>
      <c r="B147" s="701">
        <v>0</v>
      </c>
      <c r="C147" s="701">
        <v>16.178000000000001</v>
      </c>
      <c r="D147" s="702">
        <v>16.178000000000001</v>
      </c>
      <c r="E147" s="711" t="s">
        <v>329</v>
      </c>
      <c r="F147" s="701">
        <v>15.959167889892999</v>
      </c>
      <c r="G147" s="702">
        <v>2.6598613149819998</v>
      </c>
      <c r="H147" s="704">
        <v>0</v>
      </c>
      <c r="I147" s="701">
        <v>0</v>
      </c>
      <c r="J147" s="702">
        <v>-2.6598613149819998</v>
      </c>
      <c r="K147" s="705">
        <v>0</v>
      </c>
    </row>
    <row r="148" spans="1:11" ht="14.4" customHeight="1" thickBot="1" x14ac:dyDescent="0.35">
      <c r="A148" s="723" t="s">
        <v>469</v>
      </c>
      <c r="B148" s="701">
        <v>0</v>
      </c>
      <c r="C148" s="701">
        <v>16.178000000000001</v>
      </c>
      <c r="D148" s="702">
        <v>16.178000000000001</v>
      </c>
      <c r="E148" s="711" t="s">
        <v>329</v>
      </c>
      <c r="F148" s="701">
        <v>15.959167889892999</v>
      </c>
      <c r="G148" s="702">
        <v>2.6598613149819998</v>
      </c>
      <c r="H148" s="704">
        <v>0</v>
      </c>
      <c r="I148" s="701">
        <v>0</v>
      </c>
      <c r="J148" s="702">
        <v>-2.6598613149819998</v>
      </c>
      <c r="K148" s="705">
        <v>0</v>
      </c>
    </row>
    <row r="149" spans="1:11" ht="14.4" customHeight="1" thickBot="1" x14ac:dyDescent="0.35">
      <c r="A149" s="720" t="s">
        <v>470</v>
      </c>
      <c r="B149" s="701">
        <v>5574.00000000001</v>
      </c>
      <c r="C149" s="701">
        <v>5396.59285</v>
      </c>
      <c r="D149" s="702">
        <v>-177.407150000006</v>
      </c>
      <c r="E149" s="703">
        <v>0.96817238069599998</v>
      </c>
      <c r="F149" s="701">
        <v>5533.3698603273497</v>
      </c>
      <c r="G149" s="702">
        <v>922.22831005455805</v>
      </c>
      <c r="H149" s="704">
        <v>479.99230999999997</v>
      </c>
      <c r="I149" s="701">
        <v>816.80130999999994</v>
      </c>
      <c r="J149" s="702">
        <v>-105.42700005455799</v>
      </c>
      <c r="K149" s="705">
        <v>0.14761372014099999</v>
      </c>
    </row>
    <row r="150" spans="1:11" ht="14.4" customHeight="1" thickBot="1" x14ac:dyDescent="0.35">
      <c r="A150" s="721" t="s">
        <v>471</v>
      </c>
      <c r="B150" s="701">
        <v>5514.00000000001</v>
      </c>
      <c r="C150" s="701">
        <v>5183.6490000000003</v>
      </c>
      <c r="D150" s="702">
        <v>-330.35100000000699</v>
      </c>
      <c r="E150" s="703">
        <v>0.94008868335100004</v>
      </c>
      <c r="F150" s="701">
        <v>5533.3698603273497</v>
      </c>
      <c r="G150" s="702">
        <v>922.22831005455805</v>
      </c>
      <c r="H150" s="704">
        <v>336.80900000000003</v>
      </c>
      <c r="I150" s="701">
        <v>673.61800000000005</v>
      </c>
      <c r="J150" s="702">
        <v>-248.610310054558</v>
      </c>
      <c r="K150" s="705">
        <v>0.12173738915</v>
      </c>
    </row>
    <row r="151" spans="1:11" ht="14.4" customHeight="1" thickBot="1" x14ac:dyDescent="0.35">
      <c r="A151" s="722" t="s">
        <v>472</v>
      </c>
      <c r="B151" s="706">
        <v>5514.00000000001</v>
      </c>
      <c r="C151" s="706">
        <v>5169.9709999999995</v>
      </c>
      <c r="D151" s="707">
        <v>-344.02900000000699</v>
      </c>
      <c r="E151" s="713">
        <v>0.93760808850099997</v>
      </c>
      <c r="F151" s="706">
        <v>5533.3698603273497</v>
      </c>
      <c r="G151" s="707">
        <v>922.22831005455805</v>
      </c>
      <c r="H151" s="709">
        <v>336.80900000000003</v>
      </c>
      <c r="I151" s="706">
        <v>673.61800000000005</v>
      </c>
      <c r="J151" s="707">
        <v>-248.610310054558</v>
      </c>
      <c r="K151" s="714">
        <v>0.12173738915</v>
      </c>
    </row>
    <row r="152" spans="1:11" ht="14.4" customHeight="1" thickBot="1" x14ac:dyDescent="0.35">
      <c r="A152" s="723" t="s">
        <v>473</v>
      </c>
      <c r="B152" s="701">
        <v>279</v>
      </c>
      <c r="C152" s="701">
        <v>281.339</v>
      </c>
      <c r="D152" s="702">
        <v>2.3389999999989999</v>
      </c>
      <c r="E152" s="703">
        <v>1.0083835125439999</v>
      </c>
      <c r="F152" s="701">
        <v>298.85655348059498</v>
      </c>
      <c r="G152" s="702">
        <v>49.809425580099003</v>
      </c>
      <c r="H152" s="704">
        <v>23.818999999999999</v>
      </c>
      <c r="I152" s="701">
        <v>47.637999999999998</v>
      </c>
      <c r="J152" s="702">
        <v>-2.1714255800990001</v>
      </c>
      <c r="K152" s="705">
        <v>0.159400887968</v>
      </c>
    </row>
    <row r="153" spans="1:11" ht="14.4" customHeight="1" thickBot="1" x14ac:dyDescent="0.35">
      <c r="A153" s="723" t="s">
        <v>474</v>
      </c>
      <c r="B153" s="701">
        <v>2054</v>
      </c>
      <c r="C153" s="701">
        <v>1706.624</v>
      </c>
      <c r="D153" s="702">
        <v>-347.37600000000299</v>
      </c>
      <c r="E153" s="703">
        <v>0.83087828627000004</v>
      </c>
      <c r="F153" s="701">
        <v>1852.8470787705701</v>
      </c>
      <c r="G153" s="702">
        <v>308.80784646176198</v>
      </c>
      <c r="H153" s="704">
        <v>75.831999999999994</v>
      </c>
      <c r="I153" s="701">
        <v>151.66399999999999</v>
      </c>
      <c r="J153" s="702">
        <v>-157.143846461762</v>
      </c>
      <c r="K153" s="705">
        <v>8.1854569508999997E-2</v>
      </c>
    </row>
    <row r="154" spans="1:11" ht="14.4" customHeight="1" thickBot="1" x14ac:dyDescent="0.35">
      <c r="A154" s="723" t="s">
        <v>475</v>
      </c>
      <c r="B154" s="701">
        <v>24</v>
      </c>
      <c r="C154" s="701">
        <v>24.228000000000002</v>
      </c>
      <c r="D154" s="702">
        <v>0.227999999999</v>
      </c>
      <c r="E154" s="703">
        <v>1.0095000000000001</v>
      </c>
      <c r="F154" s="701">
        <v>25.748452495218</v>
      </c>
      <c r="G154" s="702">
        <v>4.2914087492029998</v>
      </c>
      <c r="H154" s="704">
        <v>2.0190000000000001</v>
      </c>
      <c r="I154" s="701">
        <v>4.0380000000000003</v>
      </c>
      <c r="J154" s="702">
        <v>-0.25340874920299999</v>
      </c>
      <c r="K154" s="705">
        <v>0.156824958732</v>
      </c>
    </row>
    <row r="155" spans="1:11" ht="14.4" customHeight="1" thickBot="1" x14ac:dyDescent="0.35">
      <c r="A155" s="723" t="s">
        <v>476</v>
      </c>
      <c r="B155" s="701">
        <v>796.00000000000102</v>
      </c>
      <c r="C155" s="701">
        <v>796.34699999999998</v>
      </c>
      <c r="D155" s="702">
        <v>0.34699999999800002</v>
      </c>
      <c r="E155" s="703">
        <v>1.0004359296480001</v>
      </c>
      <c r="F155" s="701">
        <v>846.29067383336496</v>
      </c>
      <c r="G155" s="702">
        <v>141.04844563889401</v>
      </c>
      <c r="H155" s="704">
        <v>66.42</v>
      </c>
      <c r="I155" s="701">
        <v>132.84</v>
      </c>
      <c r="J155" s="702">
        <v>-8.2084456388940001</v>
      </c>
      <c r="K155" s="705">
        <v>0.15696734479900001</v>
      </c>
    </row>
    <row r="156" spans="1:11" ht="14.4" customHeight="1" thickBot="1" x14ac:dyDescent="0.35">
      <c r="A156" s="723" t="s">
        <v>477</v>
      </c>
      <c r="B156" s="701">
        <v>2361</v>
      </c>
      <c r="C156" s="701">
        <v>2361.433</v>
      </c>
      <c r="D156" s="702">
        <v>0.43299999999599997</v>
      </c>
      <c r="E156" s="703">
        <v>1.000183396865</v>
      </c>
      <c r="F156" s="701">
        <v>2509.6271017476001</v>
      </c>
      <c r="G156" s="702">
        <v>418.27118362459998</v>
      </c>
      <c r="H156" s="704">
        <v>168.71899999999999</v>
      </c>
      <c r="I156" s="701">
        <v>337.43799999999999</v>
      </c>
      <c r="J156" s="702">
        <v>-80.833183624599997</v>
      </c>
      <c r="K156" s="705">
        <v>0.13445742587199999</v>
      </c>
    </row>
    <row r="157" spans="1:11" ht="14.4" customHeight="1" thickBot="1" x14ac:dyDescent="0.35">
      <c r="A157" s="722" t="s">
        <v>478</v>
      </c>
      <c r="B157" s="706">
        <v>0</v>
      </c>
      <c r="C157" s="706">
        <v>13.678000000000001</v>
      </c>
      <c r="D157" s="707">
        <v>13.678000000000001</v>
      </c>
      <c r="E157" s="708" t="s">
        <v>329</v>
      </c>
      <c r="F157" s="706">
        <v>0</v>
      </c>
      <c r="G157" s="707">
        <v>0</v>
      </c>
      <c r="H157" s="709">
        <v>0</v>
      </c>
      <c r="I157" s="706">
        <v>0</v>
      </c>
      <c r="J157" s="707">
        <v>0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8.1449999999989995</v>
      </c>
      <c r="D158" s="702">
        <v>8.1449999999989995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05">
        <v>0</v>
      </c>
    </row>
    <row r="159" spans="1:11" ht="14.4" customHeight="1" thickBot="1" x14ac:dyDescent="0.35">
      <c r="A159" s="723" t="s">
        <v>480</v>
      </c>
      <c r="B159" s="701">
        <v>0</v>
      </c>
      <c r="C159" s="701">
        <v>5.5330000000000004</v>
      </c>
      <c r="D159" s="702">
        <v>5.5330000000000004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1" t="s">
        <v>481</v>
      </c>
      <c r="B160" s="701">
        <v>60</v>
      </c>
      <c r="C160" s="701">
        <v>212.94385</v>
      </c>
      <c r="D160" s="702">
        <v>152.94385</v>
      </c>
      <c r="E160" s="703">
        <v>3.5490641666660001</v>
      </c>
      <c r="F160" s="701">
        <v>0</v>
      </c>
      <c r="G160" s="702">
        <v>0</v>
      </c>
      <c r="H160" s="704">
        <v>143.18331000000001</v>
      </c>
      <c r="I160" s="701">
        <v>143.18331000000001</v>
      </c>
      <c r="J160" s="702">
        <v>143.18331000000001</v>
      </c>
      <c r="K160" s="712" t="s">
        <v>329</v>
      </c>
    </row>
    <row r="161" spans="1:11" ht="14.4" customHeight="1" thickBot="1" x14ac:dyDescent="0.35">
      <c r="A161" s="722" t="s">
        <v>482</v>
      </c>
      <c r="B161" s="706">
        <v>60</v>
      </c>
      <c r="C161" s="706">
        <v>55.723199999999999</v>
      </c>
      <c r="D161" s="707">
        <v>-4.2767999999989996</v>
      </c>
      <c r="E161" s="713">
        <v>0.92871999999999999</v>
      </c>
      <c r="F161" s="706">
        <v>0</v>
      </c>
      <c r="G161" s="707">
        <v>0</v>
      </c>
      <c r="H161" s="709">
        <v>103.31623</v>
      </c>
      <c r="I161" s="706">
        <v>103.31623</v>
      </c>
      <c r="J161" s="707">
        <v>103.31623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60</v>
      </c>
      <c r="C162" s="701">
        <v>55.723199999999999</v>
      </c>
      <c r="D162" s="702">
        <v>-4.2767999999989996</v>
      </c>
      <c r="E162" s="703">
        <v>0.92871999999999999</v>
      </c>
      <c r="F162" s="701">
        <v>0</v>
      </c>
      <c r="G162" s="702">
        <v>0</v>
      </c>
      <c r="H162" s="704">
        <v>103.31623</v>
      </c>
      <c r="I162" s="701">
        <v>103.31623</v>
      </c>
      <c r="J162" s="702">
        <v>103.31623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0</v>
      </c>
      <c r="C163" s="706">
        <v>60.771549999999998</v>
      </c>
      <c r="D163" s="707">
        <v>60.771549999999998</v>
      </c>
      <c r="E163" s="708" t="s">
        <v>329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17.36401</v>
      </c>
      <c r="D164" s="702">
        <v>17.36401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43.407539999999997</v>
      </c>
      <c r="D165" s="702">
        <v>43.407539999999997</v>
      </c>
      <c r="E165" s="711" t="s">
        <v>341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2" t="s">
        <v>487</v>
      </c>
      <c r="B166" s="706">
        <v>0</v>
      </c>
      <c r="C166" s="706">
        <v>79.884200000000007</v>
      </c>
      <c r="D166" s="707">
        <v>79.884200000000007</v>
      </c>
      <c r="E166" s="708" t="s">
        <v>329</v>
      </c>
      <c r="F166" s="706">
        <v>0</v>
      </c>
      <c r="G166" s="707">
        <v>0</v>
      </c>
      <c r="H166" s="709">
        <v>7.6835000000000004</v>
      </c>
      <c r="I166" s="706">
        <v>7.6835000000000004</v>
      </c>
      <c r="J166" s="707">
        <v>7.6835000000000004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79.884200000000007</v>
      </c>
      <c r="D167" s="702">
        <v>79.884200000000007</v>
      </c>
      <c r="E167" s="711" t="s">
        <v>329</v>
      </c>
      <c r="F167" s="701">
        <v>0</v>
      </c>
      <c r="G167" s="702">
        <v>0</v>
      </c>
      <c r="H167" s="704">
        <v>7.6835000000000004</v>
      </c>
      <c r="I167" s="701">
        <v>7.6835000000000004</v>
      </c>
      <c r="J167" s="702">
        <v>7.6835000000000004</v>
      </c>
      <c r="K167" s="712" t="s">
        <v>329</v>
      </c>
    </row>
    <row r="168" spans="1:11" ht="14.4" customHeight="1" thickBot="1" x14ac:dyDescent="0.35">
      <c r="A168" s="722" t="s">
        <v>489</v>
      </c>
      <c r="B168" s="706">
        <v>0</v>
      </c>
      <c r="C168" s="706">
        <v>16.564900000000002</v>
      </c>
      <c r="D168" s="707">
        <v>16.564900000000002</v>
      </c>
      <c r="E168" s="708" t="s">
        <v>329</v>
      </c>
      <c r="F168" s="706">
        <v>0</v>
      </c>
      <c r="G168" s="707">
        <v>0</v>
      </c>
      <c r="H168" s="709">
        <v>32.183579999999999</v>
      </c>
      <c r="I168" s="706">
        <v>32.183579999999999</v>
      </c>
      <c r="J168" s="707">
        <v>32.183579999999999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16.564900000000002</v>
      </c>
      <c r="D169" s="702">
        <v>16.564900000000002</v>
      </c>
      <c r="E169" s="711" t="s">
        <v>329</v>
      </c>
      <c r="F169" s="701">
        <v>0</v>
      </c>
      <c r="G169" s="702">
        <v>0</v>
      </c>
      <c r="H169" s="704">
        <v>32.183579999999999</v>
      </c>
      <c r="I169" s="701">
        <v>32.183579999999999</v>
      </c>
      <c r="J169" s="702">
        <v>32.183579999999999</v>
      </c>
      <c r="K169" s="712" t="s">
        <v>329</v>
      </c>
    </row>
    <row r="170" spans="1:11" ht="14.4" customHeight="1" thickBot="1" x14ac:dyDescent="0.35">
      <c r="A170" s="719" t="s">
        <v>491</v>
      </c>
      <c r="B170" s="701">
        <v>219810.501040984</v>
      </c>
      <c r="C170" s="701">
        <v>203991.84174</v>
      </c>
      <c r="D170" s="702">
        <v>-15818.659300984</v>
      </c>
      <c r="E170" s="703">
        <v>0.92803501549699996</v>
      </c>
      <c r="F170" s="701">
        <v>209650.41874290301</v>
      </c>
      <c r="G170" s="702">
        <v>34941.736457150502</v>
      </c>
      <c r="H170" s="704">
        <v>16883.839339999999</v>
      </c>
      <c r="I170" s="701">
        <v>37787.022210000003</v>
      </c>
      <c r="J170" s="702">
        <v>2845.2857528495001</v>
      </c>
      <c r="K170" s="705">
        <v>0.180238238666</v>
      </c>
    </row>
    <row r="171" spans="1:11" ht="14.4" customHeight="1" thickBot="1" x14ac:dyDescent="0.35">
      <c r="A171" s="720" t="s">
        <v>492</v>
      </c>
      <c r="B171" s="701">
        <v>219548.59829846301</v>
      </c>
      <c r="C171" s="701">
        <v>202406.05937</v>
      </c>
      <c r="D171" s="702">
        <v>-17142.5389284626</v>
      </c>
      <c r="E171" s="703">
        <v>0.92191916021599996</v>
      </c>
      <c r="F171" s="701">
        <v>209299.70897777399</v>
      </c>
      <c r="G171" s="702">
        <v>34883.284829629003</v>
      </c>
      <c r="H171" s="704">
        <v>16847.01658</v>
      </c>
      <c r="I171" s="701">
        <v>37731.646890000004</v>
      </c>
      <c r="J171" s="702">
        <v>2848.3620603709901</v>
      </c>
      <c r="K171" s="705">
        <v>0.180275677755</v>
      </c>
    </row>
    <row r="172" spans="1:11" ht="14.4" customHeight="1" thickBot="1" x14ac:dyDescent="0.35">
      <c r="A172" s="721" t="s">
        <v>493</v>
      </c>
      <c r="B172" s="701">
        <v>219548.59829846301</v>
      </c>
      <c r="C172" s="701">
        <v>202406.05937</v>
      </c>
      <c r="D172" s="702">
        <v>-17142.5389284626</v>
      </c>
      <c r="E172" s="703">
        <v>0.92191916021599996</v>
      </c>
      <c r="F172" s="701">
        <v>209299.70897777399</v>
      </c>
      <c r="G172" s="702">
        <v>34883.284829629003</v>
      </c>
      <c r="H172" s="704">
        <v>16847.01658</v>
      </c>
      <c r="I172" s="701">
        <v>37731.646890000004</v>
      </c>
      <c r="J172" s="702">
        <v>2848.3620603709901</v>
      </c>
      <c r="K172" s="705">
        <v>0.180275677755</v>
      </c>
    </row>
    <row r="173" spans="1:11" ht="14.4" customHeight="1" thickBot="1" x14ac:dyDescent="0.35">
      <c r="A173" s="722" t="s">
        <v>494</v>
      </c>
      <c r="B173" s="706">
        <v>402.135781670607</v>
      </c>
      <c r="C173" s="706">
        <v>450.62723999999997</v>
      </c>
      <c r="D173" s="707">
        <v>48.491458329392998</v>
      </c>
      <c r="E173" s="713">
        <v>1.1205847888680001</v>
      </c>
      <c r="F173" s="706">
        <v>519.37288599573697</v>
      </c>
      <c r="G173" s="707">
        <v>86.562147665956005</v>
      </c>
      <c r="H173" s="709">
        <v>22.704000000000001</v>
      </c>
      <c r="I173" s="706">
        <v>62.030299999999997</v>
      </c>
      <c r="J173" s="707">
        <v>-24.531847665956001</v>
      </c>
      <c r="K173" s="714">
        <v>0.11943307337</v>
      </c>
    </row>
    <row r="174" spans="1:11" ht="14.4" customHeight="1" thickBot="1" x14ac:dyDescent="0.35">
      <c r="A174" s="723" t="s">
        <v>495</v>
      </c>
      <c r="B174" s="701">
        <v>1</v>
      </c>
      <c r="C174" s="701">
        <v>0.27605000000000002</v>
      </c>
      <c r="D174" s="702">
        <v>-0.72394999999999998</v>
      </c>
      <c r="E174" s="703">
        <v>0.27605000000000002</v>
      </c>
      <c r="F174" s="701">
        <v>0.22212101397600001</v>
      </c>
      <c r="G174" s="702">
        <v>3.7020168995999997E-2</v>
      </c>
      <c r="H174" s="704">
        <v>0</v>
      </c>
      <c r="I174" s="701">
        <v>0</v>
      </c>
      <c r="J174" s="702">
        <v>-3.7020168995999997E-2</v>
      </c>
      <c r="K174" s="705">
        <v>0</v>
      </c>
    </row>
    <row r="175" spans="1:11" ht="14.4" customHeight="1" thickBot="1" x14ac:dyDescent="0.35">
      <c r="A175" s="723" t="s">
        <v>496</v>
      </c>
      <c r="B175" s="701">
        <v>0.20091973624699999</v>
      </c>
      <c r="C175" s="701">
        <v>0.254</v>
      </c>
      <c r="D175" s="702">
        <v>5.3080263752E-2</v>
      </c>
      <c r="E175" s="703">
        <v>1.2641864096740001</v>
      </c>
      <c r="F175" s="701">
        <v>0.319514780326</v>
      </c>
      <c r="G175" s="702">
        <v>5.3252463387000001E-2</v>
      </c>
      <c r="H175" s="704">
        <v>0</v>
      </c>
      <c r="I175" s="701">
        <v>8.8999999999999996E-2</v>
      </c>
      <c r="J175" s="702">
        <v>3.5747536612000003E-2</v>
      </c>
      <c r="K175" s="705">
        <v>0.27854736456599999</v>
      </c>
    </row>
    <row r="176" spans="1:11" ht="14.4" customHeight="1" thickBot="1" x14ac:dyDescent="0.35">
      <c r="A176" s="723" t="s">
        <v>497</v>
      </c>
      <c r="B176" s="701">
        <v>176</v>
      </c>
      <c r="C176" s="701">
        <v>268.89607999999998</v>
      </c>
      <c r="D176" s="702">
        <v>92.896079999999998</v>
      </c>
      <c r="E176" s="703">
        <v>1.527818636363</v>
      </c>
      <c r="F176" s="701">
        <v>323.81540053209898</v>
      </c>
      <c r="G176" s="702">
        <v>53.969233422016003</v>
      </c>
      <c r="H176" s="704">
        <v>11.6568</v>
      </c>
      <c r="I176" s="701">
        <v>25.2273</v>
      </c>
      <c r="J176" s="702">
        <v>-28.741933422016</v>
      </c>
      <c r="K176" s="705">
        <v>7.7906424333999996E-2</v>
      </c>
    </row>
    <row r="177" spans="1:11" ht="14.4" customHeight="1" thickBot="1" x14ac:dyDescent="0.35">
      <c r="A177" s="723" t="s">
        <v>498</v>
      </c>
      <c r="B177" s="701">
        <v>224.93486193435899</v>
      </c>
      <c r="C177" s="701">
        <v>181.20111</v>
      </c>
      <c r="D177" s="702">
        <v>-43.733751934358999</v>
      </c>
      <c r="E177" s="703">
        <v>0.80557148163500003</v>
      </c>
      <c r="F177" s="701">
        <v>195.01584966933501</v>
      </c>
      <c r="G177" s="702">
        <v>32.502641611554999</v>
      </c>
      <c r="H177" s="704">
        <v>11.0472</v>
      </c>
      <c r="I177" s="701">
        <v>36.713999999999999</v>
      </c>
      <c r="J177" s="702">
        <v>4.2113583884440002</v>
      </c>
      <c r="K177" s="705">
        <v>0.188261621105</v>
      </c>
    </row>
    <row r="178" spans="1:11" ht="14.4" customHeight="1" thickBot="1" x14ac:dyDescent="0.35">
      <c r="A178" s="722" t="s">
        <v>499</v>
      </c>
      <c r="B178" s="706">
        <v>869.26925594321801</v>
      </c>
      <c r="C178" s="706">
        <v>2054.6620899999998</v>
      </c>
      <c r="D178" s="707">
        <v>1185.39283405678</v>
      </c>
      <c r="E178" s="713">
        <v>2.3636658905760002</v>
      </c>
      <c r="F178" s="706">
        <v>4645.1888107179102</v>
      </c>
      <c r="G178" s="707">
        <v>774.19813511965197</v>
      </c>
      <c r="H178" s="709">
        <v>139.62610000000001</v>
      </c>
      <c r="I178" s="706">
        <v>562.72294999999997</v>
      </c>
      <c r="J178" s="707">
        <v>-211.475185119651</v>
      </c>
      <c r="K178" s="714">
        <v>0.121141028476</v>
      </c>
    </row>
    <row r="179" spans="1:11" ht="14.4" customHeight="1" thickBot="1" x14ac:dyDescent="0.35">
      <c r="A179" s="723" t="s">
        <v>500</v>
      </c>
      <c r="B179" s="701">
        <v>811.26513369637496</v>
      </c>
      <c r="C179" s="701">
        <v>2051.6579900000002</v>
      </c>
      <c r="D179" s="702">
        <v>1240.39285630363</v>
      </c>
      <c r="E179" s="703">
        <v>2.5289611309329998</v>
      </c>
      <c r="F179" s="701">
        <v>4642.3925432941796</v>
      </c>
      <c r="G179" s="702">
        <v>773.73209054902998</v>
      </c>
      <c r="H179" s="704">
        <v>139.62610000000001</v>
      </c>
      <c r="I179" s="701">
        <v>562.72294999999997</v>
      </c>
      <c r="J179" s="702">
        <v>-211.00914054903001</v>
      </c>
      <c r="K179" s="705">
        <v>0.12121399574699999</v>
      </c>
    </row>
    <row r="180" spans="1:11" ht="14.4" customHeight="1" thickBot="1" x14ac:dyDescent="0.35">
      <c r="A180" s="723" t="s">
        <v>501</v>
      </c>
      <c r="B180" s="701">
        <v>58.004122246842996</v>
      </c>
      <c r="C180" s="701">
        <v>3.0041000000000002</v>
      </c>
      <c r="D180" s="702">
        <v>-55.000022246843002</v>
      </c>
      <c r="E180" s="703">
        <v>5.1791146622000003E-2</v>
      </c>
      <c r="F180" s="701">
        <v>2.7962674237309999</v>
      </c>
      <c r="G180" s="702">
        <v>0.46604457062100002</v>
      </c>
      <c r="H180" s="704">
        <v>0</v>
      </c>
      <c r="I180" s="701">
        <v>0</v>
      </c>
      <c r="J180" s="702">
        <v>-0.46604457062100002</v>
      </c>
      <c r="K180" s="705">
        <v>0</v>
      </c>
    </row>
    <row r="181" spans="1:11" ht="14.4" customHeight="1" thickBot="1" x14ac:dyDescent="0.35">
      <c r="A181" s="722" t="s">
        <v>502</v>
      </c>
      <c r="B181" s="706">
        <v>154</v>
      </c>
      <c r="C181" s="706">
        <v>1116.0385200000001</v>
      </c>
      <c r="D181" s="707">
        <v>962.03851999999995</v>
      </c>
      <c r="E181" s="713">
        <v>7.2470033766229998</v>
      </c>
      <c r="F181" s="706">
        <v>1119.93857595801</v>
      </c>
      <c r="G181" s="707">
        <v>186.656429326335</v>
      </c>
      <c r="H181" s="709">
        <v>12.112159999999999</v>
      </c>
      <c r="I181" s="706">
        <v>35.841940000000001</v>
      </c>
      <c r="J181" s="707">
        <v>-150.81448932633501</v>
      </c>
      <c r="K181" s="714">
        <v>3.2003487306E-2</v>
      </c>
    </row>
    <row r="182" spans="1:11" ht="14.4" customHeight="1" thickBot="1" x14ac:dyDescent="0.35">
      <c r="A182" s="723" t="s">
        <v>503</v>
      </c>
      <c r="B182" s="701">
        <v>39</v>
      </c>
      <c r="C182" s="701">
        <v>-3.7387899999999998</v>
      </c>
      <c r="D182" s="702">
        <v>-42.738790000000002</v>
      </c>
      <c r="E182" s="703">
        <v>-9.5866410255999998E-2</v>
      </c>
      <c r="F182" s="701">
        <v>0</v>
      </c>
      <c r="G182" s="702">
        <v>0</v>
      </c>
      <c r="H182" s="704">
        <v>0.77439999999999998</v>
      </c>
      <c r="I182" s="701">
        <v>19.57882</v>
      </c>
      <c r="J182" s="702">
        <v>19.57882</v>
      </c>
      <c r="K182" s="712" t="s">
        <v>329</v>
      </c>
    </row>
    <row r="183" spans="1:11" ht="14.4" customHeight="1" thickBot="1" x14ac:dyDescent="0.35">
      <c r="A183" s="723" t="s">
        <v>504</v>
      </c>
      <c r="B183" s="701">
        <v>115</v>
      </c>
      <c r="C183" s="701">
        <v>1119.7773099999999</v>
      </c>
      <c r="D183" s="702">
        <v>1004.7773100000001</v>
      </c>
      <c r="E183" s="703">
        <v>9.7371940000000006</v>
      </c>
      <c r="F183" s="701">
        <v>1119.93857595801</v>
      </c>
      <c r="G183" s="702">
        <v>186.656429326335</v>
      </c>
      <c r="H183" s="704">
        <v>11.337759999999999</v>
      </c>
      <c r="I183" s="701">
        <v>16.263120000000001</v>
      </c>
      <c r="J183" s="702">
        <v>-170.39330932633499</v>
      </c>
      <c r="K183" s="705">
        <v>1.4521439254E-2</v>
      </c>
    </row>
    <row r="184" spans="1:11" ht="14.4" customHeight="1" thickBot="1" x14ac:dyDescent="0.35">
      <c r="A184" s="722" t="s">
        <v>505</v>
      </c>
      <c r="B184" s="706">
        <v>0</v>
      </c>
      <c r="C184" s="706">
        <v>-24.131019999999999</v>
      </c>
      <c r="D184" s="707">
        <v>-24.131019999999999</v>
      </c>
      <c r="E184" s="708" t="s">
        <v>341</v>
      </c>
      <c r="F184" s="706">
        <v>0</v>
      </c>
      <c r="G184" s="707">
        <v>0</v>
      </c>
      <c r="H184" s="709">
        <v>0</v>
      </c>
      <c r="I184" s="706">
        <v>0</v>
      </c>
      <c r="J184" s="707">
        <v>0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-24.131019999999999</v>
      </c>
      <c r="D185" s="702">
        <v>-24.131019999999999</v>
      </c>
      <c r="E185" s="711" t="s">
        <v>341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0.19326084879899999</v>
      </c>
      <c r="C186" s="706">
        <v>0</v>
      </c>
      <c r="D186" s="707">
        <v>-0.19326084879899999</v>
      </c>
      <c r="E186" s="713">
        <v>0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4">
        <v>0</v>
      </c>
    </row>
    <row r="187" spans="1:11" ht="14.4" customHeight="1" thickBot="1" x14ac:dyDescent="0.35">
      <c r="A187" s="723" t="s">
        <v>508</v>
      </c>
      <c r="B187" s="701">
        <v>0.19326084879899999</v>
      </c>
      <c r="C187" s="701">
        <v>0</v>
      </c>
      <c r="D187" s="702">
        <v>-0.19326084879899999</v>
      </c>
      <c r="E187" s="703">
        <v>0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05">
        <v>0</v>
      </c>
    </row>
    <row r="188" spans="1:11" ht="14.4" customHeight="1" thickBot="1" x14ac:dyDescent="0.35">
      <c r="A188" s="722" t="s">
        <v>509</v>
      </c>
      <c r="B188" s="706">
        <v>218123</v>
      </c>
      <c r="C188" s="706">
        <v>194174.61661</v>
      </c>
      <c r="D188" s="707">
        <v>-23948.383389999999</v>
      </c>
      <c r="E188" s="713">
        <v>0.89020697776000002</v>
      </c>
      <c r="F188" s="706">
        <v>203015.20870510201</v>
      </c>
      <c r="G188" s="707">
        <v>33835.8681175171</v>
      </c>
      <c r="H188" s="709">
        <v>16672.51312</v>
      </c>
      <c r="I188" s="706">
        <v>34755.212670000001</v>
      </c>
      <c r="J188" s="707">
        <v>919.34455248292898</v>
      </c>
      <c r="K188" s="714">
        <v>0.171195118295</v>
      </c>
    </row>
    <row r="189" spans="1:11" ht="14.4" customHeight="1" thickBot="1" x14ac:dyDescent="0.35">
      <c r="A189" s="723" t="s">
        <v>510</v>
      </c>
      <c r="B189" s="701">
        <v>109618</v>
      </c>
      <c r="C189" s="701">
        <v>75036.228969999996</v>
      </c>
      <c r="D189" s="702">
        <v>-34581.771030000004</v>
      </c>
      <c r="E189" s="703">
        <v>0.684524703698</v>
      </c>
      <c r="F189" s="701">
        <v>81960.810715465297</v>
      </c>
      <c r="G189" s="702">
        <v>13660.1351192442</v>
      </c>
      <c r="H189" s="704">
        <v>6301.5726699999996</v>
      </c>
      <c r="I189" s="701">
        <v>14849.14408</v>
      </c>
      <c r="J189" s="702">
        <v>1189.00896075578</v>
      </c>
      <c r="K189" s="705">
        <v>0.18117370912200001</v>
      </c>
    </row>
    <row r="190" spans="1:11" ht="14.4" customHeight="1" thickBot="1" x14ac:dyDescent="0.35">
      <c r="A190" s="723" t="s">
        <v>511</v>
      </c>
      <c r="B190" s="701">
        <v>108505</v>
      </c>
      <c r="C190" s="701">
        <v>119138.38764</v>
      </c>
      <c r="D190" s="702">
        <v>10633.387640000001</v>
      </c>
      <c r="E190" s="703">
        <v>1.097999056633</v>
      </c>
      <c r="F190" s="701">
        <v>121054.397989637</v>
      </c>
      <c r="G190" s="702">
        <v>20175.732998272899</v>
      </c>
      <c r="H190" s="704">
        <v>10370.94045</v>
      </c>
      <c r="I190" s="701">
        <v>19906.068589999999</v>
      </c>
      <c r="J190" s="702">
        <v>-269.66440827285601</v>
      </c>
      <c r="K190" s="705">
        <v>0.164439036669</v>
      </c>
    </row>
    <row r="191" spans="1:11" ht="14.4" customHeight="1" thickBot="1" x14ac:dyDescent="0.35">
      <c r="A191" s="722" t="s">
        <v>512</v>
      </c>
      <c r="B191" s="706">
        <v>0</v>
      </c>
      <c r="C191" s="706">
        <v>4634.24593</v>
      </c>
      <c r="D191" s="707">
        <v>4634.24593</v>
      </c>
      <c r="E191" s="708" t="s">
        <v>329</v>
      </c>
      <c r="F191" s="706">
        <v>0</v>
      </c>
      <c r="G191" s="707">
        <v>0</v>
      </c>
      <c r="H191" s="709">
        <v>6.1199999999999997E-2</v>
      </c>
      <c r="I191" s="706">
        <v>2315.8390300000001</v>
      </c>
      <c r="J191" s="707">
        <v>2315.8390300000001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4048.33358</v>
      </c>
      <c r="D192" s="702">
        <v>4048.33358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585.91234999999995</v>
      </c>
      <c r="D193" s="702">
        <v>585.91234999999995</v>
      </c>
      <c r="E193" s="711" t="s">
        <v>329</v>
      </c>
      <c r="F193" s="701">
        <v>0</v>
      </c>
      <c r="G193" s="702">
        <v>0</v>
      </c>
      <c r="H193" s="704">
        <v>6.1199999999999997E-2</v>
      </c>
      <c r="I193" s="701">
        <v>2315.8390300000001</v>
      </c>
      <c r="J193" s="702">
        <v>2315.8390300000001</v>
      </c>
      <c r="K193" s="712" t="s">
        <v>329</v>
      </c>
    </row>
    <row r="194" spans="1:11" ht="14.4" customHeight="1" thickBot="1" x14ac:dyDescent="0.35">
      <c r="A194" s="720" t="s">
        <v>515</v>
      </c>
      <c r="B194" s="701">
        <v>242.49023294391301</v>
      </c>
      <c r="C194" s="701">
        <v>322.29136999999997</v>
      </c>
      <c r="D194" s="702">
        <v>79.801137056087001</v>
      </c>
      <c r="E194" s="703">
        <v>1.329090108443</v>
      </c>
      <c r="F194" s="701">
        <v>159.53483909932001</v>
      </c>
      <c r="G194" s="702">
        <v>26.589139849885999</v>
      </c>
      <c r="H194" s="704">
        <v>35.379759999999997</v>
      </c>
      <c r="I194" s="701">
        <v>52.488320000000002</v>
      </c>
      <c r="J194" s="702">
        <v>25.899180150113001</v>
      </c>
      <c r="K194" s="705">
        <v>0.32900851184800001</v>
      </c>
    </row>
    <row r="195" spans="1:11" ht="14.4" customHeight="1" thickBot="1" x14ac:dyDescent="0.35">
      <c r="A195" s="721" t="s">
        <v>516</v>
      </c>
      <c r="B195" s="701">
        <v>0</v>
      </c>
      <c r="C195" s="701">
        <v>95.75</v>
      </c>
      <c r="D195" s="702">
        <v>95.75</v>
      </c>
      <c r="E195" s="711" t="s">
        <v>341</v>
      </c>
      <c r="F195" s="701">
        <v>0</v>
      </c>
      <c r="G195" s="702">
        <v>0</v>
      </c>
      <c r="H195" s="704">
        <v>3</v>
      </c>
      <c r="I195" s="701">
        <v>6.75</v>
      </c>
      <c r="J195" s="702">
        <v>6.75</v>
      </c>
      <c r="K195" s="712" t="s">
        <v>329</v>
      </c>
    </row>
    <row r="196" spans="1:11" ht="14.4" customHeight="1" thickBot="1" x14ac:dyDescent="0.35">
      <c r="A196" s="722" t="s">
        <v>517</v>
      </c>
      <c r="B196" s="706">
        <v>0</v>
      </c>
      <c r="C196" s="706">
        <v>95.75</v>
      </c>
      <c r="D196" s="707">
        <v>95.75</v>
      </c>
      <c r="E196" s="708" t="s">
        <v>341</v>
      </c>
      <c r="F196" s="706">
        <v>0</v>
      </c>
      <c r="G196" s="707">
        <v>0</v>
      </c>
      <c r="H196" s="709">
        <v>3</v>
      </c>
      <c r="I196" s="706">
        <v>6.75</v>
      </c>
      <c r="J196" s="707">
        <v>6.75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95.75</v>
      </c>
      <c r="D197" s="702">
        <v>95.75</v>
      </c>
      <c r="E197" s="711" t="s">
        <v>341</v>
      </c>
      <c r="F197" s="701">
        <v>0</v>
      </c>
      <c r="G197" s="702">
        <v>0</v>
      </c>
      <c r="H197" s="704">
        <v>3</v>
      </c>
      <c r="I197" s="701">
        <v>6.75</v>
      </c>
      <c r="J197" s="702">
        <v>6.75</v>
      </c>
      <c r="K197" s="712" t="s">
        <v>329</v>
      </c>
    </row>
    <row r="198" spans="1:11" ht="14.4" customHeight="1" thickBot="1" x14ac:dyDescent="0.35">
      <c r="A198" s="726" t="s">
        <v>519</v>
      </c>
      <c r="B198" s="706">
        <v>242.49023294391301</v>
      </c>
      <c r="C198" s="706">
        <v>226.54137</v>
      </c>
      <c r="D198" s="707">
        <v>-15.948862943911999</v>
      </c>
      <c r="E198" s="713">
        <v>0.93422884398100003</v>
      </c>
      <c r="F198" s="706">
        <v>159.53483909932001</v>
      </c>
      <c r="G198" s="707">
        <v>26.589139849885999</v>
      </c>
      <c r="H198" s="709">
        <v>32.379759999999997</v>
      </c>
      <c r="I198" s="706">
        <v>45.738320000000002</v>
      </c>
      <c r="J198" s="707">
        <v>19.149180150113001</v>
      </c>
      <c r="K198" s="714">
        <v>0.28669800438699999</v>
      </c>
    </row>
    <row r="199" spans="1:11" ht="14.4" customHeight="1" thickBot="1" x14ac:dyDescent="0.35">
      <c r="A199" s="722" t="s">
        <v>520</v>
      </c>
      <c r="B199" s="706">
        <v>0</v>
      </c>
      <c r="C199" s="706">
        <v>0.5</v>
      </c>
      <c r="D199" s="707">
        <v>0.5</v>
      </c>
      <c r="E199" s="708" t="s">
        <v>341</v>
      </c>
      <c r="F199" s="706">
        <v>0</v>
      </c>
      <c r="G199" s="707">
        <v>0</v>
      </c>
      <c r="H199" s="709">
        <v>0</v>
      </c>
      <c r="I199" s="706">
        <v>0</v>
      </c>
      <c r="J199" s="707">
        <v>0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0.5</v>
      </c>
      <c r="D200" s="702">
        <v>0.5</v>
      </c>
      <c r="E200" s="711" t="s">
        <v>341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" customHeight="1" thickBot="1" x14ac:dyDescent="0.35">
      <c r="A201" s="722" t="s">
        <v>522</v>
      </c>
      <c r="B201" s="706">
        <v>0</v>
      </c>
      <c r="C201" s="706">
        <v>19.781310000000001</v>
      </c>
      <c r="D201" s="707">
        <v>19.781310000000001</v>
      </c>
      <c r="E201" s="708" t="s">
        <v>329</v>
      </c>
      <c r="F201" s="706">
        <v>0</v>
      </c>
      <c r="G201" s="707">
        <v>0</v>
      </c>
      <c r="H201" s="709">
        <v>-3.8000000000000002E-4</v>
      </c>
      <c r="I201" s="706">
        <v>3.5E-4</v>
      </c>
      <c r="J201" s="707">
        <v>3.5E-4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4.3099999999999996E-3</v>
      </c>
      <c r="D202" s="702">
        <v>4.3099999999999996E-3</v>
      </c>
      <c r="E202" s="711" t="s">
        <v>329</v>
      </c>
      <c r="F202" s="701">
        <v>0</v>
      </c>
      <c r="G202" s="702">
        <v>0</v>
      </c>
      <c r="H202" s="704">
        <v>-3.8000000000000002E-4</v>
      </c>
      <c r="I202" s="701">
        <v>3.5E-4</v>
      </c>
      <c r="J202" s="702">
        <v>3.5E-4</v>
      </c>
      <c r="K202" s="712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19.777000000000001</v>
      </c>
      <c r="D203" s="702">
        <v>19.777000000000001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242.49023294391301</v>
      </c>
      <c r="C204" s="706">
        <v>206.26006000000001</v>
      </c>
      <c r="D204" s="707">
        <v>-36.230172943912002</v>
      </c>
      <c r="E204" s="713">
        <v>0.850591207307</v>
      </c>
      <c r="F204" s="706">
        <v>159.53483909932001</v>
      </c>
      <c r="G204" s="707">
        <v>26.589139849885999</v>
      </c>
      <c r="H204" s="709">
        <v>32.380139999999997</v>
      </c>
      <c r="I204" s="706">
        <v>45.737969999999997</v>
      </c>
      <c r="J204" s="707">
        <v>19.148830150113</v>
      </c>
      <c r="K204" s="714">
        <v>0.28669581050800003</v>
      </c>
    </row>
    <row r="205" spans="1:11" ht="14.4" customHeight="1" thickBot="1" x14ac:dyDescent="0.35">
      <c r="A205" s="723" t="s">
        <v>526</v>
      </c>
      <c r="B205" s="701">
        <v>22.176187383239</v>
      </c>
      <c r="C205" s="701">
        <v>5</v>
      </c>
      <c r="D205" s="702">
        <v>-17.176187383239</v>
      </c>
      <c r="E205" s="703">
        <v>0.225467070312</v>
      </c>
      <c r="F205" s="701">
        <v>3.6494086133339998</v>
      </c>
      <c r="G205" s="702">
        <v>0.60823476888899997</v>
      </c>
      <c r="H205" s="704">
        <v>0</v>
      </c>
      <c r="I205" s="701">
        <v>0</v>
      </c>
      <c r="J205" s="702">
        <v>-0.60823476888899997</v>
      </c>
      <c r="K205" s="705">
        <v>0</v>
      </c>
    </row>
    <row r="206" spans="1:11" ht="14.4" customHeight="1" thickBot="1" x14ac:dyDescent="0.35">
      <c r="A206" s="723" t="s">
        <v>527</v>
      </c>
      <c r="B206" s="701">
        <v>0</v>
      </c>
      <c r="C206" s="701">
        <v>0.17660000000000001</v>
      </c>
      <c r="D206" s="702">
        <v>0.17660000000000001</v>
      </c>
      <c r="E206" s="711" t="s">
        <v>341</v>
      </c>
      <c r="F206" s="701">
        <v>0.28959795142599998</v>
      </c>
      <c r="G206" s="702">
        <v>4.8266325237000002E-2</v>
      </c>
      <c r="H206" s="704">
        <v>0</v>
      </c>
      <c r="I206" s="701">
        <v>0</v>
      </c>
      <c r="J206" s="702">
        <v>-4.8266325237000002E-2</v>
      </c>
      <c r="K206" s="705">
        <v>0</v>
      </c>
    </row>
    <row r="207" spans="1:11" ht="14.4" customHeight="1" thickBot="1" x14ac:dyDescent="0.35">
      <c r="A207" s="723" t="s">
        <v>528</v>
      </c>
      <c r="B207" s="701">
        <v>220.31404556067301</v>
      </c>
      <c r="C207" s="701">
        <v>201.08346</v>
      </c>
      <c r="D207" s="702">
        <v>-19.230585560672999</v>
      </c>
      <c r="E207" s="703">
        <v>0.912712848099</v>
      </c>
      <c r="F207" s="701">
        <v>155.59583253455901</v>
      </c>
      <c r="G207" s="702">
        <v>25.932638755759001</v>
      </c>
      <c r="H207" s="704">
        <v>32.380139999999997</v>
      </c>
      <c r="I207" s="701">
        <v>45.737969999999997</v>
      </c>
      <c r="J207" s="702">
        <v>19.805331244240001</v>
      </c>
      <c r="K207" s="705">
        <v>0.29395369564099999</v>
      </c>
    </row>
    <row r="208" spans="1:11" ht="14.4" customHeight="1" thickBot="1" x14ac:dyDescent="0.35">
      <c r="A208" s="720" t="s">
        <v>529</v>
      </c>
      <c r="B208" s="701">
        <v>0</v>
      </c>
      <c r="C208" s="701">
        <v>8.0000000000000002E-3</v>
      </c>
      <c r="D208" s="702">
        <v>8.0000000000000002E-3</v>
      </c>
      <c r="E208" s="711" t="s">
        <v>341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" customHeight="1" thickBot="1" x14ac:dyDescent="0.35">
      <c r="A209" s="726" t="s">
        <v>530</v>
      </c>
      <c r="B209" s="706">
        <v>0</v>
      </c>
      <c r="C209" s="706">
        <v>8.0000000000000002E-3</v>
      </c>
      <c r="D209" s="707">
        <v>8.0000000000000002E-3</v>
      </c>
      <c r="E209" s="708" t="s">
        <v>341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0" t="s">
        <v>329</v>
      </c>
    </row>
    <row r="210" spans="1:11" ht="14.4" customHeight="1" thickBot="1" x14ac:dyDescent="0.35">
      <c r="A210" s="722" t="s">
        <v>531</v>
      </c>
      <c r="B210" s="706">
        <v>0</v>
      </c>
      <c r="C210" s="706">
        <v>8.0000000000000002E-3</v>
      </c>
      <c r="D210" s="707">
        <v>8.0000000000000002E-3</v>
      </c>
      <c r="E210" s="708" t="s">
        <v>341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8.0000000000000002E-3</v>
      </c>
      <c r="D211" s="702">
        <v>8.0000000000000002E-3</v>
      </c>
      <c r="E211" s="711" t="s">
        <v>341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" customHeight="1" thickBot="1" x14ac:dyDescent="0.35">
      <c r="A212" s="720" t="s">
        <v>533</v>
      </c>
      <c r="B212" s="701">
        <v>19.412509577535001</v>
      </c>
      <c r="C212" s="701">
        <v>1263.4829999999999</v>
      </c>
      <c r="D212" s="702">
        <v>1244.0704904224599</v>
      </c>
      <c r="E212" s="703">
        <v>65.086020689571995</v>
      </c>
      <c r="F212" s="701">
        <v>191.17492602956301</v>
      </c>
      <c r="G212" s="702">
        <v>31.862487671593001</v>
      </c>
      <c r="H212" s="704">
        <v>1.4430000000000001</v>
      </c>
      <c r="I212" s="701">
        <v>2.887</v>
      </c>
      <c r="J212" s="702">
        <v>-28.975487671593001</v>
      </c>
      <c r="K212" s="705">
        <v>1.5101352776000001E-2</v>
      </c>
    </row>
    <row r="213" spans="1:11" ht="14.4" customHeight="1" thickBot="1" x14ac:dyDescent="0.35">
      <c r="A213" s="726" t="s">
        <v>534</v>
      </c>
      <c r="B213" s="706">
        <v>19.412509577535001</v>
      </c>
      <c r="C213" s="706">
        <v>1263.4829999999999</v>
      </c>
      <c r="D213" s="707">
        <v>1244.0704904224599</v>
      </c>
      <c r="E213" s="713">
        <v>65.086020689571995</v>
      </c>
      <c r="F213" s="706">
        <v>191.17492602956301</v>
      </c>
      <c r="G213" s="707">
        <v>31.862487671593001</v>
      </c>
      <c r="H213" s="709">
        <v>1.4430000000000001</v>
      </c>
      <c r="I213" s="706">
        <v>2.887</v>
      </c>
      <c r="J213" s="707">
        <v>-28.975487671593001</v>
      </c>
      <c r="K213" s="714">
        <v>1.5101352776000001E-2</v>
      </c>
    </row>
    <row r="214" spans="1:11" ht="14.4" customHeight="1" thickBot="1" x14ac:dyDescent="0.35">
      <c r="A214" s="722" t="s">
        <v>535</v>
      </c>
      <c r="B214" s="706">
        <v>19.412509577535001</v>
      </c>
      <c r="C214" s="706">
        <v>1246.1579999999999</v>
      </c>
      <c r="D214" s="707">
        <v>1226.7454904224601</v>
      </c>
      <c r="E214" s="713">
        <v>64.193554935424999</v>
      </c>
      <c r="F214" s="706">
        <v>191.17492602956301</v>
      </c>
      <c r="G214" s="707">
        <v>31.862487671593001</v>
      </c>
      <c r="H214" s="709">
        <v>0</v>
      </c>
      <c r="I214" s="706">
        <v>0</v>
      </c>
      <c r="J214" s="707">
        <v>-31.862487671593001</v>
      </c>
      <c r="K214" s="714">
        <v>0</v>
      </c>
    </row>
    <row r="215" spans="1:11" ht="14.4" customHeight="1" thickBot="1" x14ac:dyDescent="0.35">
      <c r="A215" s="723" t="s">
        <v>536</v>
      </c>
      <c r="B215" s="701">
        <v>0</v>
      </c>
      <c r="C215" s="701">
        <v>1092.173</v>
      </c>
      <c r="D215" s="702">
        <v>1092.173</v>
      </c>
      <c r="E215" s="711" t="s">
        <v>341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2</v>
      </c>
    </row>
    <row r="216" spans="1:11" ht="14.4" customHeight="1" thickBot="1" x14ac:dyDescent="0.35">
      <c r="A216" s="723" t="s">
        <v>537</v>
      </c>
      <c r="B216" s="701">
        <v>19.412509577535001</v>
      </c>
      <c r="C216" s="701">
        <v>153.98500000000001</v>
      </c>
      <c r="D216" s="702">
        <v>134.572490422464</v>
      </c>
      <c r="E216" s="703">
        <v>7.9322562281269997</v>
      </c>
      <c r="F216" s="701">
        <v>191.17492602956301</v>
      </c>
      <c r="G216" s="702">
        <v>31.862487671593001</v>
      </c>
      <c r="H216" s="704">
        <v>0</v>
      </c>
      <c r="I216" s="701">
        <v>0</v>
      </c>
      <c r="J216" s="702">
        <v>-31.862487671593001</v>
      </c>
      <c r="K216" s="705">
        <v>0</v>
      </c>
    </row>
    <row r="217" spans="1:11" ht="14.4" customHeight="1" thickBot="1" x14ac:dyDescent="0.35">
      <c r="A217" s="725" t="s">
        <v>538</v>
      </c>
      <c r="B217" s="701">
        <v>0</v>
      </c>
      <c r="C217" s="701">
        <v>17.324999999999999</v>
      </c>
      <c r="D217" s="702">
        <v>17.324999999999999</v>
      </c>
      <c r="E217" s="711" t="s">
        <v>329</v>
      </c>
      <c r="F217" s="701">
        <v>0</v>
      </c>
      <c r="G217" s="702">
        <v>0</v>
      </c>
      <c r="H217" s="704">
        <v>1.4430000000000001</v>
      </c>
      <c r="I217" s="701">
        <v>2.887</v>
      </c>
      <c r="J217" s="702">
        <v>2.887</v>
      </c>
      <c r="K217" s="712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17.324999999999999</v>
      </c>
      <c r="D218" s="702">
        <v>17.324999999999999</v>
      </c>
      <c r="E218" s="711" t="s">
        <v>329</v>
      </c>
      <c r="F218" s="701">
        <v>0</v>
      </c>
      <c r="G218" s="702">
        <v>0</v>
      </c>
      <c r="H218" s="704">
        <v>1.4430000000000001</v>
      </c>
      <c r="I218" s="701">
        <v>2.887</v>
      </c>
      <c r="J218" s="702">
        <v>2.887</v>
      </c>
      <c r="K218" s="712" t="s">
        <v>329</v>
      </c>
    </row>
    <row r="219" spans="1:11" ht="14.4" customHeight="1" thickBot="1" x14ac:dyDescent="0.35">
      <c r="A219" s="719" t="s">
        <v>540</v>
      </c>
      <c r="B219" s="701">
        <v>15203.532010965801</v>
      </c>
      <c r="C219" s="701">
        <v>19094.633160000001</v>
      </c>
      <c r="D219" s="702">
        <v>3891.1011490341798</v>
      </c>
      <c r="E219" s="703">
        <v>1.2559340254760001</v>
      </c>
      <c r="F219" s="701">
        <v>0</v>
      </c>
      <c r="G219" s="702">
        <v>0</v>
      </c>
      <c r="H219" s="704">
        <v>1647.4795200000001</v>
      </c>
      <c r="I219" s="701">
        <v>3292.11634</v>
      </c>
      <c r="J219" s="702">
        <v>3292.11634</v>
      </c>
      <c r="K219" s="712" t="s">
        <v>341</v>
      </c>
    </row>
    <row r="220" spans="1:11" ht="14.4" customHeight="1" thickBot="1" x14ac:dyDescent="0.35">
      <c r="A220" s="724" t="s">
        <v>541</v>
      </c>
      <c r="B220" s="706">
        <v>15203.532010965801</v>
      </c>
      <c r="C220" s="706">
        <v>19094.633160000001</v>
      </c>
      <c r="D220" s="707">
        <v>3891.1011490341798</v>
      </c>
      <c r="E220" s="713">
        <v>1.2559340254760001</v>
      </c>
      <c r="F220" s="706">
        <v>0</v>
      </c>
      <c r="G220" s="707">
        <v>0</v>
      </c>
      <c r="H220" s="709">
        <v>1647.4795200000001</v>
      </c>
      <c r="I220" s="706">
        <v>3292.11634</v>
      </c>
      <c r="J220" s="707">
        <v>3292.11634</v>
      </c>
      <c r="K220" s="710" t="s">
        <v>341</v>
      </c>
    </row>
    <row r="221" spans="1:11" ht="14.4" customHeight="1" thickBot="1" x14ac:dyDescent="0.35">
      <c r="A221" s="726" t="s">
        <v>54</v>
      </c>
      <c r="B221" s="706">
        <v>15203.532010965801</v>
      </c>
      <c r="C221" s="706">
        <v>19094.633160000001</v>
      </c>
      <c r="D221" s="707">
        <v>3891.1011490341798</v>
      </c>
      <c r="E221" s="713">
        <v>1.2559340254760001</v>
      </c>
      <c r="F221" s="706">
        <v>0</v>
      </c>
      <c r="G221" s="707">
        <v>0</v>
      </c>
      <c r="H221" s="709">
        <v>1647.4795200000001</v>
      </c>
      <c r="I221" s="706">
        <v>3292.11634</v>
      </c>
      <c r="J221" s="707">
        <v>3292.11634</v>
      </c>
      <c r="K221" s="710" t="s">
        <v>341</v>
      </c>
    </row>
    <row r="222" spans="1:11" ht="14.4" customHeight="1" thickBot="1" x14ac:dyDescent="0.35">
      <c r="A222" s="725" t="s">
        <v>542</v>
      </c>
      <c r="B222" s="701">
        <v>805.06638533630496</v>
      </c>
      <c r="C222" s="701">
        <v>637.57789000000002</v>
      </c>
      <c r="D222" s="702">
        <v>-167.48849533630499</v>
      </c>
      <c r="E222" s="703">
        <v>0.79195691388</v>
      </c>
      <c r="F222" s="701">
        <v>0</v>
      </c>
      <c r="G222" s="702">
        <v>0</v>
      </c>
      <c r="H222" s="704">
        <v>36.198120000000003</v>
      </c>
      <c r="I222" s="701">
        <v>67.873369999999994</v>
      </c>
      <c r="J222" s="702">
        <v>67.873369999999994</v>
      </c>
      <c r="K222" s="712" t="s">
        <v>341</v>
      </c>
    </row>
    <row r="223" spans="1:11" ht="14.4" customHeight="1" thickBot="1" x14ac:dyDescent="0.35">
      <c r="A223" s="723" t="s">
        <v>543</v>
      </c>
      <c r="B223" s="701">
        <v>805.06638533630496</v>
      </c>
      <c r="C223" s="701">
        <v>637.57789000000002</v>
      </c>
      <c r="D223" s="702">
        <v>-167.48849533630499</v>
      </c>
      <c r="E223" s="703">
        <v>0.79195691388</v>
      </c>
      <c r="F223" s="701">
        <v>0</v>
      </c>
      <c r="G223" s="702">
        <v>0</v>
      </c>
      <c r="H223" s="704">
        <v>36.198120000000003</v>
      </c>
      <c r="I223" s="701">
        <v>67.873369999999994</v>
      </c>
      <c r="J223" s="702">
        <v>67.873369999999994</v>
      </c>
      <c r="K223" s="712" t="s">
        <v>341</v>
      </c>
    </row>
    <row r="224" spans="1:11" ht="14.4" customHeight="1" thickBot="1" x14ac:dyDescent="0.35">
      <c r="A224" s="722" t="s">
        <v>544</v>
      </c>
      <c r="B224" s="706">
        <v>114.25799971623201</v>
      </c>
      <c r="C224" s="706">
        <v>119.16800000000001</v>
      </c>
      <c r="D224" s="707">
        <v>4.9100002837680004</v>
      </c>
      <c r="E224" s="713">
        <v>1.0429729235230001</v>
      </c>
      <c r="F224" s="706">
        <v>0</v>
      </c>
      <c r="G224" s="707">
        <v>0</v>
      </c>
      <c r="H224" s="709">
        <v>11.305</v>
      </c>
      <c r="I224" s="706">
        <v>22.68</v>
      </c>
      <c r="J224" s="707">
        <v>22.68</v>
      </c>
      <c r="K224" s="710" t="s">
        <v>341</v>
      </c>
    </row>
    <row r="225" spans="1:11" ht="14.4" customHeight="1" thickBot="1" x14ac:dyDescent="0.35">
      <c r="A225" s="723" t="s">
        <v>545</v>
      </c>
      <c r="B225" s="701">
        <v>114.25799971623201</v>
      </c>
      <c r="C225" s="701">
        <v>119.16800000000001</v>
      </c>
      <c r="D225" s="702">
        <v>4.9100002837680004</v>
      </c>
      <c r="E225" s="703">
        <v>1.0429729235230001</v>
      </c>
      <c r="F225" s="701">
        <v>0</v>
      </c>
      <c r="G225" s="702">
        <v>0</v>
      </c>
      <c r="H225" s="704">
        <v>11.305</v>
      </c>
      <c r="I225" s="701">
        <v>22.68</v>
      </c>
      <c r="J225" s="702">
        <v>22.68</v>
      </c>
      <c r="K225" s="712" t="s">
        <v>341</v>
      </c>
    </row>
    <row r="226" spans="1:11" ht="14.4" customHeight="1" thickBot="1" x14ac:dyDescent="0.35">
      <c r="A226" s="722" t="s">
        <v>546</v>
      </c>
      <c r="B226" s="706">
        <v>131.05715347203099</v>
      </c>
      <c r="C226" s="706">
        <v>123.87904</v>
      </c>
      <c r="D226" s="707">
        <v>-7.1781134720299997</v>
      </c>
      <c r="E226" s="713">
        <v>0.94522913643499995</v>
      </c>
      <c r="F226" s="706">
        <v>0</v>
      </c>
      <c r="G226" s="707">
        <v>0</v>
      </c>
      <c r="H226" s="709">
        <v>12.593220000000001</v>
      </c>
      <c r="I226" s="706">
        <v>24.367059999999999</v>
      </c>
      <c r="J226" s="707">
        <v>24.367059999999999</v>
      </c>
      <c r="K226" s="710" t="s">
        <v>341</v>
      </c>
    </row>
    <row r="227" spans="1:11" ht="14.4" customHeight="1" thickBot="1" x14ac:dyDescent="0.35">
      <c r="A227" s="723" t="s">
        <v>547</v>
      </c>
      <c r="B227" s="701">
        <v>83.402480755111</v>
      </c>
      <c r="C227" s="701">
        <v>79.180000000000007</v>
      </c>
      <c r="D227" s="702">
        <v>-4.2224807551110004</v>
      </c>
      <c r="E227" s="703">
        <v>0.94937224028699996</v>
      </c>
      <c r="F227" s="701">
        <v>0</v>
      </c>
      <c r="G227" s="702">
        <v>0</v>
      </c>
      <c r="H227" s="704">
        <v>8.8800000000000008</v>
      </c>
      <c r="I227" s="701">
        <v>17.02</v>
      </c>
      <c r="J227" s="702">
        <v>17.02</v>
      </c>
      <c r="K227" s="712" t="s">
        <v>341</v>
      </c>
    </row>
    <row r="228" spans="1:11" ht="14.4" customHeight="1" thickBot="1" x14ac:dyDescent="0.35">
      <c r="A228" s="723" t="s">
        <v>548</v>
      </c>
      <c r="B228" s="701">
        <v>1.5117755986949999</v>
      </c>
      <c r="C228" s="701">
        <v>1.6104000000000001</v>
      </c>
      <c r="D228" s="702">
        <v>9.8624401304000006E-2</v>
      </c>
      <c r="E228" s="703">
        <v>1.0652374607640001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05">
        <v>0</v>
      </c>
    </row>
    <row r="229" spans="1:11" ht="14.4" customHeight="1" thickBot="1" x14ac:dyDescent="0.35">
      <c r="A229" s="723" t="s">
        <v>549</v>
      </c>
      <c r="B229" s="701">
        <v>46.142897118222997</v>
      </c>
      <c r="C229" s="701">
        <v>43.088639999999998</v>
      </c>
      <c r="D229" s="702">
        <v>-3.0542571182230001</v>
      </c>
      <c r="E229" s="703">
        <v>0.93380872660799996</v>
      </c>
      <c r="F229" s="701">
        <v>0</v>
      </c>
      <c r="G229" s="702">
        <v>0</v>
      </c>
      <c r="H229" s="704">
        <v>3.7132200000000002</v>
      </c>
      <c r="I229" s="701">
        <v>7.3470599999999999</v>
      </c>
      <c r="J229" s="702">
        <v>7.3470599999999999</v>
      </c>
      <c r="K229" s="712" t="s">
        <v>341</v>
      </c>
    </row>
    <row r="230" spans="1:11" ht="14.4" customHeight="1" thickBot="1" x14ac:dyDescent="0.35">
      <c r="A230" s="722" t="s">
        <v>550</v>
      </c>
      <c r="B230" s="706">
        <v>986.80583140206397</v>
      </c>
      <c r="C230" s="706">
        <v>956.17855999999995</v>
      </c>
      <c r="D230" s="707">
        <v>-30.627271402064</v>
      </c>
      <c r="E230" s="713">
        <v>0.96896322414400005</v>
      </c>
      <c r="F230" s="706">
        <v>0</v>
      </c>
      <c r="G230" s="707">
        <v>0</v>
      </c>
      <c r="H230" s="709">
        <v>78.432249999999996</v>
      </c>
      <c r="I230" s="706">
        <v>175.57988</v>
      </c>
      <c r="J230" s="707">
        <v>175.57988</v>
      </c>
      <c r="K230" s="710" t="s">
        <v>341</v>
      </c>
    </row>
    <row r="231" spans="1:11" ht="14.4" customHeight="1" thickBot="1" x14ac:dyDescent="0.35">
      <c r="A231" s="723" t="s">
        <v>551</v>
      </c>
      <c r="B231" s="701">
        <v>986.80583140206397</v>
      </c>
      <c r="C231" s="701">
        <v>956.17855999999995</v>
      </c>
      <c r="D231" s="702">
        <v>-30.627271402064</v>
      </c>
      <c r="E231" s="703">
        <v>0.96896322414400005</v>
      </c>
      <c r="F231" s="701">
        <v>0</v>
      </c>
      <c r="G231" s="702">
        <v>0</v>
      </c>
      <c r="H231" s="704">
        <v>78.432249999999996</v>
      </c>
      <c r="I231" s="701">
        <v>175.57988</v>
      </c>
      <c r="J231" s="702">
        <v>175.57988</v>
      </c>
      <c r="K231" s="712" t="s">
        <v>341</v>
      </c>
    </row>
    <row r="232" spans="1:11" ht="14.4" customHeight="1" thickBot="1" x14ac:dyDescent="0.35">
      <c r="A232" s="722" t="s">
        <v>552</v>
      </c>
      <c r="B232" s="706">
        <v>0</v>
      </c>
      <c r="C232" s="706">
        <v>4.7249999999999996</v>
      </c>
      <c r="D232" s="707">
        <v>4.7249999999999996</v>
      </c>
      <c r="E232" s="708" t="s">
        <v>341</v>
      </c>
      <c r="F232" s="706">
        <v>0</v>
      </c>
      <c r="G232" s="707">
        <v>0</v>
      </c>
      <c r="H232" s="709">
        <v>0.218</v>
      </c>
      <c r="I232" s="706">
        <v>0.66</v>
      </c>
      <c r="J232" s="707">
        <v>0.66</v>
      </c>
      <c r="K232" s="710" t="s">
        <v>341</v>
      </c>
    </row>
    <row r="233" spans="1:11" ht="14.4" customHeight="1" thickBot="1" x14ac:dyDescent="0.35">
      <c r="A233" s="723" t="s">
        <v>553</v>
      </c>
      <c r="B233" s="701">
        <v>0</v>
      </c>
      <c r="C233" s="701">
        <v>4.7249999999999996</v>
      </c>
      <c r="D233" s="702">
        <v>4.7249999999999996</v>
      </c>
      <c r="E233" s="711" t="s">
        <v>341</v>
      </c>
      <c r="F233" s="701">
        <v>0</v>
      </c>
      <c r="G233" s="702">
        <v>0</v>
      </c>
      <c r="H233" s="704">
        <v>0.218</v>
      </c>
      <c r="I233" s="701">
        <v>0.66</v>
      </c>
      <c r="J233" s="702">
        <v>0.66</v>
      </c>
      <c r="K233" s="712" t="s">
        <v>341</v>
      </c>
    </row>
    <row r="234" spans="1:11" ht="14.4" customHeight="1" thickBot="1" x14ac:dyDescent="0.35">
      <c r="A234" s="722" t="s">
        <v>554</v>
      </c>
      <c r="B234" s="706">
        <v>1082.06555226464</v>
      </c>
      <c r="C234" s="706">
        <v>1109.67707</v>
      </c>
      <c r="D234" s="707">
        <v>27.611517735363002</v>
      </c>
      <c r="E234" s="713">
        <v>1.0255174168300001</v>
      </c>
      <c r="F234" s="706">
        <v>0</v>
      </c>
      <c r="G234" s="707">
        <v>0</v>
      </c>
      <c r="H234" s="709">
        <v>87.905100000000004</v>
      </c>
      <c r="I234" s="706">
        <v>175.74464</v>
      </c>
      <c r="J234" s="707">
        <v>175.74464</v>
      </c>
      <c r="K234" s="710" t="s">
        <v>341</v>
      </c>
    </row>
    <row r="235" spans="1:11" ht="14.4" customHeight="1" thickBot="1" x14ac:dyDescent="0.35">
      <c r="A235" s="723" t="s">
        <v>555</v>
      </c>
      <c r="B235" s="701">
        <v>1082.06555226464</v>
      </c>
      <c r="C235" s="701">
        <v>1109.67707</v>
      </c>
      <c r="D235" s="702">
        <v>27.611517735363002</v>
      </c>
      <c r="E235" s="703">
        <v>1.0255174168300001</v>
      </c>
      <c r="F235" s="701">
        <v>0</v>
      </c>
      <c r="G235" s="702">
        <v>0</v>
      </c>
      <c r="H235" s="704">
        <v>87.905100000000004</v>
      </c>
      <c r="I235" s="701">
        <v>175.74464</v>
      </c>
      <c r="J235" s="702">
        <v>175.74464</v>
      </c>
      <c r="K235" s="712" t="s">
        <v>341</v>
      </c>
    </row>
    <row r="236" spans="1:11" ht="14.4" customHeight="1" thickBot="1" x14ac:dyDescent="0.35">
      <c r="A236" s="722" t="s">
        <v>556</v>
      </c>
      <c r="B236" s="706">
        <v>0</v>
      </c>
      <c r="C236" s="706">
        <v>2049.9247099999998</v>
      </c>
      <c r="D236" s="707">
        <v>2049.9247099999998</v>
      </c>
      <c r="E236" s="708" t="s">
        <v>341</v>
      </c>
      <c r="F236" s="706">
        <v>0</v>
      </c>
      <c r="G236" s="707">
        <v>0</v>
      </c>
      <c r="H236" s="709">
        <v>157.14502999999999</v>
      </c>
      <c r="I236" s="706">
        <v>348.27717999999999</v>
      </c>
      <c r="J236" s="707">
        <v>348.27717999999999</v>
      </c>
      <c r="K236" s="710" t="s">
        <v>341</v>
      </c>
    </row>
    <row r="237" spans="1:11" ht="14.4" customHeight="1" thickBot="1" x14ac:dyDescent="0.35">
      <c r="A237" s="723" t="s">
        <v>557</v>
      </c>
      <c r="B237" s="701">
        <v>0</v>
      </c>
      <c r="C237" s="701">
        <v>2049.9247099999998</v>
      </c>
      <c r="D237" s="702">
        <v>2049.9247099999998</v>
      </c>
      <c r="E237" s="711" t="s">
        <v>341</v>
      </c>
      <c r="F237" s="701">
        <v>0</v>
      </c>
      <c r="G237" s="702">
        <v>0</v>
      </c>
      <c r="H237" s="704">
        <v>157.14502999999999</v>
      </c>
      <c r="I237" s="701">
        <v>348.27717999999999</v>
      </c>
      <c r="J237" s="702">
        <v>348.27717999999999</v>
      </c>
      <c r="K237" s="712" t="s">
        <v>341</v>
      </c>
    </row>
    <row r="238" spans="1:11" ht="14.4" customHeight="1" thickBot="1" x14ac:dyDescent="0.35">
      <c r="A238" s="722" t="s">
        <v>558</v>
      </c>
      <c r="B238" s="706">
        <v>12084.2790887746</v>
      </c>
      <c r="C238" s="706">
        <v>14093.50289</v>
      </c>
      <c r="D238" s="707">
        <v>2009.22380122544</v>
      </c>
      <c r="E238" s="713">
        <v>1.1662675767799999</v>
      </c>
      <c r="F238" s="706">
        <v>0</v>
      </c>
      <c r="G238" s="707">
        <v>0</v>
      </c>
      <c r="H238" s="709">
        <v>1263.6828</v>
      </c>
      <c r="I238" s="706">
        <v>2476.9342099999999</v>
      </c>
      <c r="J238" s="707">
        <v>2476.9342099999999</v>
      </c>
      <c r="K238" s="710" t="s">
        <v>341</v>
      </c>
    </row>
    <row r="239" spans="1:11" ht="14.4" customHeight="1" thickBot="1" x14ac:dyDescent="0.35">
      <c r="A239" s="723" t="s">
        <v>559</v>
      </c>
      <c r="B239" s="701">
        <v>12084.2790887746</v>
      </c>
      <c r="C239" s="701">
        <v>14093.50289</v>
      </c>
      <c r="D239" s="702">
        <v>2009.22380122544</v>
      </c>
      <c r="E239" s="703">
        <v>1.1662675767799999</v>
      </c>
      <c r="F239" s="701">
        <v>0</v>
      </c>
      <c r="G239" s="702">
        <v>0</v>
      </c>
      <c r="H239" s="704">
        <v>1263.6828</v>
      </c>
      <c r="I239" s="701">
        <v>2476.9342099999999</v>
      </c>
      <c r="J239" s="702">
        <v>2476.9342099999999</v>
      </c>
      <c r="K239" s="712" t="s">
        <v>341</v>
      </c>
    </row>
    <row r="240" spans="1:11" ht="14.4" customHeight="1" thickBot="1" x14ac:dyDescent="0.35">
      <c r="A240" s="719" t="s">
        <v>560</v>
      </c>
      <c r="B240" s="701">
        <v>0</v>
      </c>
      <c r="C240" s="701">
        <v>1.63591</v>
      </c>
      <c r="D240" s="702">
        <v>1.63591</v>
      </c>
      <c r="E240" s="711" t="s">
        <v>341</v>
      </c>
      <c r="F240" s="701">
        <v>0</v>
      </c>
      <c r="G240" s="702">
        <v>0</v>
      </c>
      <c r="H240" s="704">
        <v>13.359540000000001</v>
      </c>
      <c r="I240" s="701">
        <v>13.359540000000001</v>
      </c>
      <c r="J240" s="702">
        <v>13.359540000000001</v>
      </c>
      <c r="K240" s="712" t="s">
        <v>341</v>
      </c>
    </row>
    <row r="241" spans="1:11" ht="14.4" customHeight="1" thickBot="1" x14ac:dyDescent="0.35">
      <c r="A241" s="724" t="s">
        <v>561</v>
      </c>
      <c r="B241" s="706">
        <v>0</v>
      </c>
      <c r="C241" s="706">
        <v>1.63591</v>
      </c>
      <c r="D241" s="707">
        <v>1.63591</v>
      </c>
      <c r="E241" s="708" t="s">
        <v>341</v>
      </c>
      <c r="F241" s="706">
        <v>0</v>
      </c>
      <c r="G241" s="707">
        <v>0</v>
      </c>
      <c r="H241" s="709">
        <v>13.359540000000001</v>
      </c>
      <c r="I241" s="706">
        <v>13.359540000000001</v>
      </c>
      <c r="J241" s="707">
        <v>13.359540000000001</v>
      </c>
      <c r="K241" s="710" t="s">
        <v>341</v>
      </c>
    </row>
    <row r="242" spans="1:11" ht="14.4" customHeight="1" thickBot="1" x14ac:dyDescent="0.35">
      <c r="A242" s="726" t="s">
        <v>562</v>
      </c>
      <c r="B242" s="706">
        <v>0</v>
      </c>
      <c r="C242" s="706">
        <v>1.63591</v>
      </c>
      <c r="D242" s="707">
        <v>1.63591</v>
      </c>
      <c r="E242" s="708" t="s">
        <v>341</v>
      </c>
      <c r="F242" s="706">
        <v>0</v>
      </c>
      <c r="G242" s="707">
        <v>0</v>
      </c>
      <c r="H242" s="709">
        <v>13.359540000000001</v>
      </c>
      <c r="I242" s="706">
        <v>13.359540000000001</v>
      </c>
      <c r="J242" s="707">
        <v>13.359540000000001</v>
      </c>
      <c r="K242" s="710" t="s">
        <v>341</v>
      </c>
    </row>
    <row r="243" spans="1:11" ht="14.4" customHeight="1" thickBot="1" x14ac:dyDescent="0.35">
      <c r="A243" s="722" t="s">
        <v>563</v>
      </c>
      <c r="B243" s="706">
        <v>0</v>
      </c>
      <c r="C243" s="706">
        <v>1.63591</v>
      </c>
      <c r="D243" s="707">
        <v>1.63591</v>
      </c>
      <c r="E243" s="708" t="s">
        <v>341</v>
      </c>
      <c r="F243" s="706">
        <v>0</v>
      </c>
      <c r="G243" s="707">
        <v>0</v>
      </c>
      <c r="H243" s="709">
        <v>13.359540000000001</v>
      </c>
      <c r="I243" s="706">
        <v>13.359540000000001</v>
      </c>
      <c r="J243" s="707">
        <v>13.359540000000001</v>
      </c>
      <c r="K243" s="710" t="s">
        <v>341</v>
      </c>
    </row>
    <row r="244" spans="1:11" ht="14.4" customHeight="1" thickBot="1" x14ac:dyDescent="0.35">
      <c r="A244" s="723" t="s">
        <v>564</v>
      </c>
      <c r="B244" s="701">
        <v>0</v>
      </c>
      <c r="C244" s="701">
        <v>0.77790999999999999</v>
      </c>
      <c r="D244" s="702">
        <v>0.77790999999999999</v>
      </c>
      <c r="E244" s="711" t="s">
        <v>341</v>
      </c>
      <c r="F244" s="701">
        <v>0</v>
      </c>
      <c r="G244" s="702">
        <v>0</v>
      </c>
      <c r="H244" s="704">
        <v>13.359540000000001</v>
      </c>
      <c r="I244" s="701">
        <v>13.359540000000001</v>
      </c>
      <c r="J244" s="702">
        <v>13.359540000000001</v>
      </c>
      <c r="K244" s="712" t="s">
        <v>341</v>
      </c>
    </row>
    <row r="245" spans="1:11" ht="14.4" customHeight="1" thickBot="1" x14ac:dyDescent="0.35">
      <c r="A245" s="723" t="s">
        <v>565</v>
      </c>
      <c r="B245" s="701">
        <v>0</v>
      </c>
      <c r="C245" s="701">
        <v>0.85799999999999998</v>
      </c>
      <c r="D245" s="702">
        <v>0.85799999999999998</v>
      </c>
      <c r="E245" s="711" t="s">
        <v>341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05">
        <v>0</v>
      </c>
    </row>
    <row r="246" spans="1:11" ht="14.4" customHeight="1" thickBot="1" x14ac:dyDescent="0.35">
      <c r="A246" s="727"/>
      <c r="B246" s="701">
        <v>16207.1626441852</v>
      </c>
      <c r="C246" s="701">
        <v>-7357.6315299999596</v>
      </c>
      <c r="D246" s="702">
        <v>-23564.794174185201</v>
      </c>
      <c r="E246" s="703">
        <v>-0.45397406637600002</v>
      </c>
      <c r="F246" s="701">
        <v>11561.068222047201</v>
      </c>
      <c r="G246" s="702">
        <v>1926.8447036745299</v>
      </c>
      <c r="H246" s="704">
        <v>-270.79491999999999</v>
      </c>
      <c r="I246" s="701">
        <v>3263.87023</v>
      </c>
      <c r="J246" s="702">
        <v>1337.0255263254701</v>
      </c>
      <c r="K246" s="705">
        <v>0.28231562752700001</v>
      </c>
    </row>
    <row r="247" spans="1:11" ht="14.4" customHeight="1" thickBot="1" x14ac:dyDescent="0.35">
      <c r="A247" s="728" t="s">
        <v>66</v>
      </c>
      <c r="B247" s="715">
        <v>16207.1626441852</v>
      </c>
      <c r="C247" s="715">
        <v>-7357.6315299999596</v>
      </c>
      <c r="D247" s="716">
        <v>-23564.794174185201</v>
      </c>
      <c r="E247" s="717" t="s">
        <v>341</v>
      </c>
      <c r="F247" s="715">
        <v>11561.068222047201</v>
      </c>
      <c r="G247" s="716">
        <v>1926.8447036745299</v>
      </c>
      <c r="H247" s="715">
        <v>-270.79491999999999</v>
      </c>
      <c r="I247" s="715">
        <v>3263.87022999999</v>
      </c>
      <c r="J247" s="716">
        <v>1337.0255263254701</v>
      </c>
      <c r="K247" s="718">
        <v>0.28231562752700001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569</v>
      </c>
      <c r="C6" s="731">
        <v>2504.50785</v>
      </c>
      <c r="D6" s="731">
        <v>2767.5025799999989</v>
      </c>
      <c r="E6" s="731"/>
      <c r="F6" s="731">
        <v>1792.6195299999999</v>
      </c>
      <c r="G6" s="731">
        <v>2329.9702792968751</v>
      </c>
      <c r="H6" s="731">
        <v>-537.35074929687516</v>
      </c>
      <c r="I6" s="732">
        <v>0.76937441903377679</v>
      </c>
      <c r="J6" s="733" t="s">
        <v>1</v>
      </c>
    </row>
    <row r="7" spans="1:10" ht="14.4" customHeight="1" x14ac:dyDescent="0.3">
      <c r="A7" s="729" t="s">
        <v>566</v>
      </c>
      <c r="B7" s="730" t="s">
        <v>570</v>
      </c>
      <c r="C7" s="731">
        <v>122.66546</v>
      </c>
      <c r="D7" s="731">
        <v>206.12445999999997</v>
      </c>
      <c r="E7" s="731"/>
      <c r="F7" s="731">
        <v>52.491339999999994</v>
      </c>
      <c r="G7" s="731">
        <v>149.99999755859375</v>
      </c>
      <c r="H7" s="731">
        <v>-97.508657558593754</v>
      </c>
      <c r="I7" s="732">
        <v>0.34994227236234166</v>
      </c>
      <c r="J7" s="733" t="s">
        <v>1</v>
      </c>
    </row>
    <row r="8" spans="1:10" ht="14.4" customHeight="1" x14ac:dyDescent="0.3">
      <c r="A8" s="729" t="s">
        <v>566</v>
      </c>
      <c r="B8" s="730" t="s">
        <v>571</v>
      </c>
      <c r="C8" s="731">
        <v>81.809260000000009</v>
      </c>
      <c r="D8" s="731">
        <v>82.357300000000009</v>
      </c>
      <c r="E8" s="731"/>
      <c r="F8" s="731">
        <v>33.710470000000001</v>
      </c>
      <c r="G8" s="731">
        <v>60</v>
      </c>
      <c r="H8" s="731">
        <v>-26.289529999999999</v>
      </c>
      <c r="I8" s="732">
        <v>0.56184116666666672</v>
      </c>
      <c r="J8" s="733" t="s">
        <v>1</v>
      </c>
    </row>
    <row r="9" spans="1:10" ht="14.4" customHeight="1" x14ac:dyDescent="0.3">
      <c r="A9" s="729" t="s">
        <v>566</v>
      </c>
      <c r="B9" s="730" t="s">
        <v>572</v>
      </c>
      <c r="C9" s="731">
        <v>0</v>
      </c>
      <c r="D9" s="731">
        <v>0</v>
      </c>
      <c r="E9" s="731"/>
      <c r="F9" s="731">
        <v>0</v>
      </c>
      <c r="G9" s="731">
        <v>0.8333333320617673</v>
      </c>
      <c r="H9" s="731">
        <v>-0.8333333320617673</v>
      </c>
      <c r="I9" s="732">
        <v>0</v>
      </c>
      <c r="J9" s="733" t="s">
        <v>1</v>
      </c>
    </row>
    <row r="10" spans="1:10" ht="14.4" customHeight="1" x14ac:dyDescent="0.3">
      <c r="A10" s="729" t="s">
        <v>566</v>
      </c>
      <c r="B10" s="730" t="s">
        <v>573</v>
      </c>
      <c r="C10" s="731">
        <v>184.01679999999996</v>
      </c>
      <c r="D10" s="731">
        <v>611.83756000000028</v>
      </c>
      <c r="E10" s="731"/>
      <c r="F10" s="731">
        <v>312.22254000000004</v>
      </c>
      <c r="G10" s="731">
        <v>461.66665625000002</v>
      </c>
      <c r="H10" s="731">
        <v>-149.44411624999998</v>
      </c>
      <c r="I10" s="732">
        <v>0.67629432572866266</v>
      </c>
      <c r="J10" s="733" t="s">
        <v>1</v>
      </c>
    </row>
    <row r="11" spans="1:10" ht="14.4" customHeight="1" x14ac:dyDescent="0.3">
      <c r="A11" s="729" t="s">
        <v>566</v>
      </c>
      <c r="B11" s="730" t="s">
        <v>574</v>
      </c>
      <c r="C11" s="731">
        <v>26.262</v>
      </c>
      <c r="D11" s="731">
        <v>0</v>
      </c>
      <c r="E11" s="731"/>
      <c r="F11" s="731">
        <v>0</v>
      </c>
      <c r="G11" s="731">
        <v>14.166666992187499</v>
      </c>
      <c r="H11" s="731">
        <v>-14.166666992187499</v>
      </c>
      <c r="I11" s="732">
        <v>0</v>
      </c>
      <c r="J11" s="733" t="s">
        <v>1</v>
      </c>
    </row>
    <row r="12" spans="1:10" ht="14.4" customHeight="1" x14ac:dyDescent="0.3">
      <c r="A12" s="729" t="s">
        <v>566</v>
      </c>
      <c r="B12" s="730" t="s">
        <v>575</v>
      </c>
      <c r="C12" s="731">
        <v>306.60614999999996</v>
      </c>
      <c r="D12" s="731">
        <v>421.24271999999996</v>
      </c>
      <c r="E12" s="731"/>
      <c r="F12" s="731">
        <v>331.31162999999998</v>
      </c>
      <c r="G12" s="731">
        <v>290.83334374999998</v>
      </c>
      <c r="H12" s="731">
        <v>40.478286249999996</v>
      </c>
      <c r="I12" s="732">
        <v>1.1391803488832253</v>
      </c>
      <c r="J12" s="733" t="s">
        <v>1</v>
      </c>
    </row>
    <row r="13" spans="1:10" ht="14.4" customHeight="1" x14ac:dyDescent="0.3">
      <c r="A13" s="729" t="s">
        <v>566</v>
      </c>
      <c r="B13" s="730" t="s">
        <v>576</v>
      </c>
      <c r="C13" s="731">
        <v>529.12934999999982</v>
      </c>
      <c r="D13" s="731">
        <v>511.28073000000012</v>
      </c>
      <c r="E13" s="731"/>
      <c r="F13" s="731">
        <v>86.649439999999998</v>
      </c>
      <c r="G13" s="731">
        <v>264.16665625000002</v>
      </c>
      <c r="H13" s="731">
        <v>-177.51721625000002</v>
      </c>
      <c r="I13" s="732">
        <v>0.32801051135688136</v>
      </c>
      <c r="J13" s="733" t="s">
        <v>1</v>
      </c>
    </row>
    <row r="14" spans="1:10" ht="14.4" customHeight="1" x14ac:dyDescent="0.3">
      <c r="A14" s="729" t="s">
        <v>566</v>
      </c>
      <c r="B14" s="730" t="s">
        <v>577</v>
      </c>
      <c r="C14" s="731">
        <v>97.226550000000003</v>
      </c>
      <c r="D14" s="731">
        <v>111.86735000000004</v>
      </c>
      <c r="E14" s="731"/>
      <c r="F14" s="731">
        <v>91.007130000000004</v>
      </c>
      <c r="G14" s="731">
        <v>100.0000009765625</v>
      </c>
      <c r="H14" s="731">
        <v>-8.9928709765625001</v>
      </c>
      <c r="I14" s="732">
        <v>0.910071291112585</v>
      </c>
      <c r="J14" s="733" t="s">
        <v>1</v>
      </c>
    </row>
    <row r="15" spans="1:10" ht="14.4" customHeight="1" x14ac:dyDescent="0.3">
      <c r="A15" s="729" t="s">
        <v>566</v>
      </c>
      <c r="B15" s="730" t="s">
        <v>578</v>
      </c>
      <c r="C15" s="731">
        <v>3852.2234199999998</v>
      </c>
      <c r="D15" s="731">
        <v>4712.2127</v>
      </c>
      <c r="E15" s="731"/>
      <c r="F15" s="731">
        <v>2700.0120800000004</v>
      </c>
      <c r="G15" s="731">
        <v>3671.6369344062805</v>
      </c>
      <c r="H15" s="731">
        <v>-971.62485440628006</v>
      </c>
      <c r="I15" s="732">
        <v>0.73537011644551509</v>
      </c>
      <c r="J15" s="733" t="s">
        <v>579</v>
      </c>
    </row>
    <row r="17" spans="1:10" ht="14.4" customHeight="1" x14ac:dyDescent="0.3">
      <c r="A17" s="729" t="s">
        <v>566</v>
      </c>
      <c r="B17" s="730" t="s">
        <v>567</v>
      </c>
      <c r="C17" s="731" t="s">
        <v>568</v>
      </c>
      <c r="D17" s="731" t="s">
        <v>568</v>
      </c>
      <c r="E17" s="731"/>
      <c r="F17" s="731" t="s">
        <v>568</v>
      </c>
      <c r="G17" s="731" t="s">
        <v>568</v>
      </c>
      <c r="H17" s="731" t="s">
        <v>568</v>
      </c>
      <c r="I17" s="732" t="s">
        <v>568</v>
      </c>
      <c r="J17" s="733" t="s">
        <v>73</v>
      </c>
    </row>
    <row r="18" spans="1:10" ht="14.4" customHeight="1" x14ac:dyDescent="0.3">
      <c r="A18" s="729" t="s">
        <v>580</v>
      </c>
      <c r="B18" s="730" t="s">
        <v>581</v>
      </c>
      <c r="C18" s="731" t="s">
        <v>568</v>
      </c>
      <c r="D18" s="731" t="s">
        <v>568</v>
      </c>
      <c r="E18" s="731"/>
      <c r="F18" s="731" t="s">
        <v>568</v>
      </c>
      <c r="G18" s="731" t="s">
        <v>568</v>
      </c>
      <c r="H18" s="731" t="s">
        <v>568</v>
      </c>
      <c r="I18" s="732" t="s">
        <v>568</v>
      </c>
      <c r="J18" s="733" t="s">
        <v>0</v>
      </c>
    </row>
    <row r="19" spans="1:10" ht="14.4" customHeight="1" x14ac:dyDescent="0.3">
      <c r="A19" s="729" t="s">
        <v>580</v>
      </c>
      <c r="B19" s="730" t="s">
        <v>569</v>
      </c>
      <c r="C19" s="731">
        <v>4.5636099999999997</v>
      </c>
      <c r="D19" s="731">
        <v>3.7738100000000001</v>
      </c>
      <c r="E19" s="731"/>
      <c r="F19" s="731">
        <v>4.9232399999999998</v>
      </c>
      <c r="G19" s="731">
        <v>6</v>
      </c>
      <c r="H19" s="731">
        <v>-1.0767600000000002</v>
      </c>
      <c r="I19" s="732">
        <v>0.82053999999999994</v>
      </c>
      <c r="J19" s="733" t="s">
        <v>1</v>
      </c>
    </row>
    <row r="20" spans="1:10" ht="14.4" customHeight="1" x14ac:dyDescent="0.3">
      <c r="A20" s="729" t="s">
        <v>580</v>
      </c>
      <c r="B20" s="730" t="s">
        <v>572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568</v>
      </c>
      <c r="J20" s="733" t="s">
        <v>1</v>
      </c>
    </row>
    <row r="21" spans="1:10" ht="14.4" customHeight="1" x14ac:dyDescent="0.3">
      <c r="A21" s="729" t="s">
        <v>580</v>
      </c>
      <c r="B21" s="730" t="s">
        <v>573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568</v>
      </c>
      <c r="J21" s="733" t="s">
        <v>1</v>
      </c>
    </row>
    <row r="22" spans="1:10" ht="14.4" customHeight="1" x14ac:dyDescent="0.3">
      <c r="A22" s="729" t="s">
        <v>580</v>
      </c>
      <c r="B22" s="730" t="s">
        <v>582</v>
      </c>
      <c r="C22" s="731">
        <v>4.5636099999999997</v>
      </c>
      <c r="D22" s="731">
        <v>3.7738100000000001</v>
      </c>
      <c r="E22" s="731"/>
      <c r="F22" s="731">
        <v>4.9232399999999998</v>
      </c>
      <c r="G22" s="731">
        <v>6</v>
      </c>
      <c r="H22" s="731">
        <v>-1.0767600000000002</v>
      </c>
      <c r="I22" s="732">
        <v>0.82053999999999994</v>
      </c>
      <c r="J22" s="733" t="s">
        <v>583</v>
      </c>
    </row>
    <row r="23" spans="1:10" ht="14.4" customHeight="1" x14ac:dyDescent="0.3">
      <c r="A23" s="729" t="s">
        <v>568</v>
      </c>
      <c r="B23" s="730" t="s">
        <v>568</v>
      </c>
      <c r="C23" s="731" t="s">
        <v>568</v>
      </c>
      <c r="D23" s="731" t="s">
        <v>568</v>
      </c>
      <c r="E23" s="731"/>
      <c r="F23" s="731" t="s">
        <v>568</v>
      </c>
      <c r="G23" s="731" t="s">
        <v>568</v>
      </c>
      <c r="H23" s="731" t="s">
        <v>568</v>
      </c>
      <c r="I23" s="732" t="s">
        <v>568</v>
      </c>
      <c r="J23" s="733" t="s">
        <v>584</v>
      </c>
    </row>
    <row r="24" spans="1:10" ht="14.4" customHeight="1" x14ac:dyDescent="0.3">
      <c r="A24" s="729" t="s">
        <v>585</v>
      </c>
      <c r="B24" s="730" t="s">
        <v>586</v>
      </c>
      <c r="C24" s="731" t="s">
        <v>568</v>
      </c>
      <c r="D24" s="731" t="s">
        <v>568</v>
      </c>
      <c r="E24" s="731"/>
      <c r="F24" s="731" t="s">
        <v>568</v>
      </c>
      <c r="G24" s="731" t="s">
        <v>568</v>
      </c>
      <c r="H24" s="731" t="s">
        <v>568</v>
      </c>
      <c r="I24" s="732" t="s">
        <v>568</v>
      </c>
      <c r="J24" s="733" t="s">
        <v>0</v>
      </c>
    </row>
    <row r="25" spans="1:10" ht="14.4" customHeight="1" x14ac:dyDescent="0.3">
      <c r="A25" s="729" t="s">
        <v>585</v>
      </c>
      <c r="B25" s="730" t="s">
        <v>569</v>
      </c>
      <c r="C25" s="731">
        <v>1311.3181400000001</v>
      </c>
      <c r="D25" s="731">
        <v>1420.7731099999992</v>
      </c>
      <c r="E25" s="731"/>
      <c r="F25" s="731">
        <v>702.82025999999973</v>
      </c>
      <c r="G25" s="731">
        <v>1081</v>
      </c>
      <c r="H25" s="731">
        <v>-378.17974000000027</v>
      </c>
      <c r="I25" s="732">
        <v>0.65015750231267322</v>
      </c>
      <c r="J25" s="733" t="s">
        <v>1</v>
      </c>
    </row>
    <row r="26" spans="1:10" ht="14.4" customHeight="1" x14ac:dyDescent="0.3">
      <c r="A26" s="729" t="s">
        <v>585</v>
      </c>
      <c r="B26" s="730" t="s">
        <v>570</v>
      </c>
      <c r="C26" s="731">
        <v>122.66546</v>
      </c>
      <c r="D26" s="731">
        <v>206.12445999999997</v>
      </c>
      <c r="E26" s="731"/>
      <c r="F26" s="731">
        <v>52.491339999999994</v>
      </c>
      <c r="G26" s="731">
        <v>149</v>
      </c>
      <c r="H26" s="731">
        <v>-96.508660000000006</v>
      </c>
      <c r="I26" s="732">
        <v>0.35229087248322144</v>
      </c>
      <c r="J26" s="733" t="s">
        <v>1</v>
      </c>
    </row>
    <row r="27" spans="1:10" ht="14.4" customHeight="1" x14ac:dyDescent="0.3">
      <c r="A27" s="729" t="s">
        <v>585</v>
      </c>
      <c r="B27" s="730" t="s">
        <v>571</v>
      </c>
      <c r="C27" s="731">
        <v>81.809260000000009</v>
      </c>
      <c r="D27" s="731">
        <v>82.357300000000009</v>
      </c>
      <c r="E27" s="731"/>
      <c r="F27" s="731">
        <v>33.710470000000001</v>
      </c>
      <c r="G27" s="731">
        <v>60</v>
      </c>
      <c r="H27" s="731">
        <v>-26.289529999999999</v>
      </c>
      <c r="I27" s="732">
        <v>0.56184116666666672</v>
      </c>
      <c r="J27" s="733" t="s">
        <v>1</v>
      </c>
    </row>
    <row r="28" spans="1:10" ht="14.4" customHeight="1" x14ac:dyDescent="0.3">
      <c r="A28" s="729" t="s">
        <v>585</v>
      </c>
      <c r="B28" s="730" t="s">
        <v>572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568</v>
      </c>
      <c r="J28" s="733" t="s">
        <v>1</v>
      </c>
    </row>
    <row r="29" spans="1:10" ht="14.4" customHeight="1" x14ac:dyDescent="0.3">
      <c r="A29" s="729" t="s">
        <v>585</v>
      </c>
      <c r="B29" s="730" t="s">
        <v>573</v>
      </c>
      <c r="C29" s="731">
        <v>184.01679999999996</v>
      </c>
      <c r="D29" s="731">
        <v>611.83756000000028</v>
      </c>
      <c r="E29" s="731"/>
      <c r="F29" s="731">
        <v>312.22254000000004</v>
      </c>
      <c r="G29" s="731">
        <v>462</v>
      </c>
      <c r="H29" s="731">
        <v>-149.77745999999996</v>
      </c>
      <c r="I29" s="732">
        <v>0.67580636363636371</v>
      </c>
      <c r="J29" s="733" t="s">
        <v>1</v>
      </c>
    </row>
    <row r="30" spans="1:10" ht="14.4" customHeight="1" x14ac:dyDescent="0.3">
      <c r="A30" s="729" t="s">
        <v>585</v>
      </c>
      <c r="B30" s="730" t="s">
        <v>574</v>
      </c>
      <c r="C30" s="731">
        <v>26.262</v>
      </c>
      <c r="D30" s="731">
        <v>0</v>
      </c>
      <c r="E30" s="731"/>
      <c r="F30" s="731">
        <v>0</v>
      </c>
      <c r="G30" s="731">
        <v>14</v>
      </c>
      <c r="H30" s="731">
        <v>-14</v>
      </c>
      <c r="I30" s="732">
        <v>0</v>
      </c>
      <c r="J30" s="733" t="s">
        <v>1</v>
      </c>
    </row>
    <row r="31" spans="1:10" ht="14.4" customHeight="1" x14ac:dyDescent="0.3">
      <c r="A31" s="729" t="s">
        <v>585</v>
      </c>
      <c r="B31" s="730" t="s">
        <v>575</v>
      </c>
      <c r="C31" s="731">
        <v>306.60614999999996</v>
      </c>
      <c r="D31" s="731">
        <v>421.24271999999996</v>
      </c>
      <c r="E31" s="731"/>
      <c r="F31" s="731">
        <v>331.31162999999998</v>
      </c>
      <c r="G31" s="731">
        <v>291</v>
      </c>
      <c r="H31" s="731">
        <v>40.31162999999998</v>
      </c>
      <c r="I31" s="732">
        <v>1.1385279381443298</v>
      </c>
      <c r="J31" s="733" t="s">
        <v>1</v>
      </c>
    </row>
    <row r="32" spans="1:10" ht="14.4" customHeight="1" x14ac:dyDescent="0.3">
      <c r="A32" s="729" t="s">
        <v>585</v>
      </c>
      <c r="B32" s="730" t="s">
        <v>576</v>
      </c>
      <c r="C32" s="731">
        <v>529.12934999999982</v>
      </c>
      <c r="D32" s="731">
        <v>511.28073000000012</v>
      </c>
      <c r="E32" s="731"/>
      <c r="F32" s="731">
        <v>86.649439999999998</v>
      </c>
      <c r="G32" s="731">
        <v>264</v>
      </c>
      <c r="H32" s="731">
        <v>-177.35056</v>
      </c>
      <c r="I32" s="732">
        <v>0.32821757575757576</v>
      </c>
      <c r="J32" s="733" t="s">
        <v>1</v>
      </c>
    </row>
    <row r="33" spans="1:10" ht="14.4" customHeight="1" x14ac:dyDescent="0.3">
      <c r="A33" s="729" t="s">
        <v>585</v>
      </c>
      <c r="B33" s="730" t="s">
        <v>577</v>
      </c>
      <c r="C33" s="731">
        <v>38.652999999999999</v>
      </c>
      <c r="D33" s="731">
        <v>37.570190000000004</v>
      </c>
      <c r="E33" s="731"/>
      <c r="F33" s="731">
        <v>25.641110000000001</v>
      </c>
      <c r="G33" s="731">
        <v>32</v>
      </c>
      <c r="H33" s="731">
        <v>-6.3588899999999988</v>
      </c>
      <c r="I33" s="732">
        <v>0.80128468750000004</v>
      </c>
      <c r="J33" s="733" t="s">
        <v>1</v>
      </c>
    </row>
    <row r="34" spans="1:10" ht="14.4" customHeight="1" x14ac:dyDescent="0.3">
      <c r="A34" s="729" t="s">
        <v>585</v>
      </c>
      <c r="B34" s="730" t="s">
        <v>587</v>
      </c>
      <c r="C34" s="731">
        <v>2600.4601599999992</v>
      </c>
      <c r="D34" s="731">
        <v>3291.1860699999997</v>
      </c>
      <c r="E34" s="731"/>
      <c r="F34" s="731">
        <v>1544.8467899999996</v>
      </c>
      <c r="G34" s="731">
        <v>2353</v>
      </c>
      <c r="H34" s="731">
        <v>-808.1532100000004</v>
      </c>
      <c r="I34" s="732">
        <v>0.65654347216319575</v>
      </c>
      <c r="J34" s="733" t="s">
        <v>583</v>
      </c>
    </row>
    <row r="35" spans="1:10" ht="14.4" customHeight="1" x14ac:dyDescent="0.3">
      <c r="A35" s="729" t="s">
        <v>568</v>
      </c>
      <c r="B35" s="730" t="s">
        <v>568</v>
      </c>
      <c r="C35" s="731" t="s">
        <v>568</v>
      </c>
      <c r="D35" s="731" t="s">
        <v>568</v>
      </c>
      <c r="E35" s="731"/>
      <c r="F35" s="731" t="s">
        <v>568</v>
      </c>
      <c r="G35" s="731" t="s">
        <v>568</v>
      </c>
      <c r="H35" s="731" t="s">
        <v>568</v>
      </c>
      <c r="I35" s="732" t="s">
        <v>568</v>
      </c>
      <c r="J35" s="733" t="s">
        <v>584</v>
      </c>
    </row>
    <row r="36" spans="1:10" ht="14.4" customHeight="1" x14ac:dyDescent="0.3">
      <c r="A36" s="729" t="s">
        <v>588</v>
      </c>
      <c r="B36" s="730" t="s">
        <v>589</v>
      </c>
      <c r="C36" s="731" t="s">
        <v>568</v>
      </c>
      <c r="D36" s="731" t="s">
        <v>568</v>
      </c>
      <c r="E36" s="731"/>
      <c r="F36" s="731" t="s">
        <v>568</v>
      </c>
      <c r="G36" s="731" t="s">
        <v>568</v>
      </c>
      <c r="H36" s="731" t="s">
        <v>568</v>
      </c>
      <c r="I36" s="732" t="s">
        <v>568</v>
      </c>
      <c r="J36" s="733" t="s">
        <v>0</v>
      </c>
    </row>
    <row r="37" spans="1:10" ht="14.4" customHeight="1" x14ac:dyDescent="0.3">
      <c r="A37" s="729" t="s">
        <v>588</v>
      </c>
      <c r="B37" s="730" t="s">
        <v>569</v>
      </c>
      <c r="C37" s="731">
        <v>599.73671000000013</v>
      </c>
      <c r="D37" s="731">
        <v>655.37749000000008</v>
      </c>
      <c r="E37" s="731"/>
      <c r="F37" s="731">
        <v>471.78755999999998</v>
      </c>
      <c r="G37" s="731">
        <v>547</v>
      </c>
      <c r="H37" s="731">
        <v>-75.212440000000015</v>
      </c>
      <c r="I37" s="732">
        <v>0.86250010968921387</v>
      </c>
      <c r="J37" s="733" t="s">
        <v>1</v>
      </c>
    </row>
    <row r="38" spans="1:10" ht="14.4" customHeight="1" x14ac:dyDescent="0.3">
      <c r="A38" s="729" t="s">
        <v>588</v>
      </c>
      <c r="B38" s="730" t="s">
        <v>572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568</v>
      </c>
      <c r="J38" s="733" t="s">
        <v>1</v>
      </c>
    </row>
    <row r="39" spans="1:10" ht="14.4" customHeight="1" x14ac:dyDescent="0.3">
      <c r="A39" s="729" t="s">
        <v>588</v>
      </c>
      <c r="B39" s="730" t="s">
        <v>577</v>
      </c>
      <c r="C39" s="731">
        <v>57.745550000000001</v>
      </c>
      <c r="D39" s="731">
        <v>73.469160000000031</v>
      </c>
      <c r="E39" s="731"/>
      <c r="F39" s="731">
        <v>65.366020000000006</v>
      </c>
      <c r="G39" s="731">
        <v>68</v>
      </c>
      <c r="H39" s="731">
        <v>-2.633979999999994</v>
      </c>
      <c r="I39" s="732">
        <v>0.96126500000000004</v>
      </c>
      <c r="J39" s="733" t="s">
        <v>1</v>
      </c>
    </row>
    <row r="40" spans="1:10" ht="14.4" customHeight="1" x14ac:dyDescent="0.3">
      <c r="A40" s="729" t="s">
        <v>588</v>
      </c>
      <c r="B40" s="730" t="s">
        <v>590</v>
      </c>
      <c r="C40" s="731">
        <v>657.48226000000011</v>
      </c>
      <c r="D40" s="731">
        <v>728.84665000000007</v>
      </c>
      <c r="E40" s="731"/>
      <c r="F40" s="731">
        <v>537.15358000000003</v>
      </c>
      <c r="G40" s="731">
        <v>614</v>
      </c>
      <c r="H40" s="731">
        <v>-76.846419999999966</v>
      </c>
      <c r="I40" s="732">
        <v>0.87484296416938112</v>
      </c>
      <c r="J40" s="733" t="s">
        <v>583</v>
      </c>
    </row>
    <row r="41" spans="1:10" ht="14.4" customHeight="1" x14ac:dyDescent="0.3">
      <c r="A41" s="729" t="s">
        <v>568</v>
      </c>
      <c r="B41" s="730" t="s">
        <v>568</v>
      </c>
      <c r="C41" s="731" t="s">
        <v>568</v>
      </c>
      <c r="D41" s="731" t="s">
        <v>568</v>
      </c>
      <c r="E41" s="731"/>
      <c r="F41" s="731" t="s">
        <v>568</v>
      </c>
      <c r="G41" s="731" t="s">
        <v>568</v>
      </c>
      <c r="H41" s="731" t="s">
        <v>568</v>
      </c>
      <c r="I41" s="732" t="s">
        <v>568</v>
      </c>
      <c r="J41" s="733" t="s">
        <v>584</v>
      </c>
    </row>
    <row r="42" spans="1:10" ht="14.4" customHeight="1" x14ac:dyDescent="0.3">
      <c r="A42" s="729" t="s">
        <v>591</v>
      </c>
      <c r="B42" s="730" t="s">
        <v>592</v>
      </c>
      <c r="C42" s="731" t="s">
        <v>568</v>
      </c>
      <c r="D42" s="731" t="s">
        <v>568</v>
      </c>
      <c r="E42" s="731"/>
      <c r="F42" s="731" t="s">
        <v>568</v>
      </c>
      <c r="G42" s="731" t="s">
        <v>568</v>
      </c>
      <c r="H42" s="731" t="s">
        <v>568</v>
      </c>
      <c r="I42" s="732" t="s">
        <v>568</v>
      </c>
      <c r="J42" s="733" t="s">
        <v>0</v>
      </c>
    </row>
    <row r="43" spans="1:10" ht="14.4" customHeight="1" x14ac:dyDescent="0.3">
      <c r="A43" s="729" t="s">
        <v>591</v>
      </c>
      <c r="B43" s="730" t="s">
        <v>569</v>
      </c>
      <c r="C43" s="731">
        <v>478.73557</v>
      </c>
      <c r="D43" s="731">
        <v>581.04478999999992</v>
      </c>
      <c r="E43" s="731"/>
      <c r="F43" s="731">
        <v>499.17710000000005</v>
      </c>
      <c r="G43" s="731">
        <v>548</v>
      </c>
      <c r="H43" s="731">
        <v>-48.822899999999947</v>
      </c>
      <c r="I43" s="732">
        <v>0.91090711678832126</v>
      </c>
      <c r="J43" s="733" t="s">
        <v>1</v>
      </c>
    </row>
    <row r="44" spans="1:10" ht="14.4" customHeight="1" x14ac:dyDescent="0.3">
      <c r="A44" s="729" t="s">
        <v>591</v>
      </c>
      <c r="B44" s="730" t="s">
        <v>570</v>
      </c>
      <c r="C44" s="731">
        <v>0</v>
      </c>
      <c r="D44" s="731">
        <v>0</v>
      </c>
      <c r="E44" s="731"/>
      <c r="F44" s="731">
        <v>0</v>
      </c>
      <c r="G44" s="731">
        <v>1</v>
      </c>
      <c r="H44" s="731">
        <v>-1</v>
      </c>
      <c r="I44" s="732">
        <v>0</v>
      </c>
      <c r="J44" s="733" t="s">
        <v>1</v>
      </c>
    </row>
    <row r="45" spans="1:10" ht="14.4" customHeight="1" x14ac:dyDescent="0.3">
      <c r="A45" s="729" t="s">
        <v>591</v>
      </c>
      <c r="B45" s="730" t="s">
        <v>572</v>
      </c>
      <c r="C45" s="731">
        <v>0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568</v>
      </c>
      <c r="J45" s="733" t="s">
        <v>1</v>
      </c>
    </row>
    <row r="46" spans="1:10" ht="14.4" customHeight="1" x14ac:dyDescent="0.3">
      <c r="A46" s="729" t="s">
        <v>591</v>
      </c>
      <c r="B46" s="730" t="s">
        <v>593</v>
      </c>
      <c r="C46" s="731">
        <v>478.73557</v>
      </c>
      <c r="D46" s="731">
        <v>581.04478999999992</v>
      </c>
      <c r="E46" s="731"/>
      <c r="F46" s="731">
        <v>499.17710000000005</v>
      </c>
      <c r="G46" s="731">
        <v>549</v>
      </c>
      <c r="H46" s="731">
        <v>-49.822899999999947</v>
      </c>
      <c r="I46" s="732">
        <v>0.90924790528233157</v>
      </c>
      <c r="J46" s="733" t="s">
        <v>583</v>
      </c>
    </row>
    <row r="47" spans="1:10" ht="14.4" customHeight="1" x14ac:dyDescent="0.3">
      <c r="A47" s="729" t="s">
        <v>568</v>
      </c>
      <c r="B47" s="730" t="s">
        <v>568</v>
      </c>
      <c r="C47" s="731" t="s">
        <v>568</v>
      </c>
      <c r="D47" s="731" t="s">
        <v>568</v>
      </c>
      <c r="E47" s="731"/>
      <c r="F47" s="731" t="s">
        <v>568</v>
      </c>
      <c r="G47" s="731" t="s">
        <v>568</v>
      </c>
      <c r="H47" s="731" t="s">
        <v>568</v>
      </c>
      <c r="I47" s="732" t="s">
        <v>568</v>
      </c>
      <c r="J47" s="733" t="s">
        <v>584</v>
      </c>
    </row>
    <row r="48" spans="1:10" ht="14.4" customHeight="1" x14ac:dyDescent="0.3">
      <c r="A48" s="729" t="s">
        <v>594</v>
      </c>
      <c r="B48" s="730" t="s">
        <v>595</v>
      </c>
      <c r="C48" s="731" t="s">
        <v>568</v>
      </c>
      <c r="D48" s="731" t="s">
        <v>568</v>
      </c>
      <c r="E48" s="731"/>
      <c r="F48" s="731" t="s">
        <v>568</v>
      </c>
      <c r="G48" s="731" t="s">
        <v>568</v>
      </c>
      <c r="H48" s="731" t="s">
        <v>568</v>
      </c>
      <c r="I48" s="732" t="s">
        <v>568</v>
      </c>
      <c r="J48" s="733" t="s">
        <v>0</v>
      </c>
    </row>
    <row r="49" spans="1:10" ht="14.4" customHeight="1" x14ac:dyDescent="0.3">
      <c r="A49" s="729" t="s">
        <v>594</v>
      </c>
      <c r="B49" s="730" t="s">
        <v>569</v>
      </c>
      <c r="C49" s="731">
        <v>29.887679999999996</v>
      </c>
      <c r="D49" s="731">
        <v>29.518220000000007</v>
      </c>
      <c r="E49" s="731"/>
      <c r="F49" s="731">
        <v>29.552349999999997</v>
      </c>
      <c r="G49" s="731">
        <v>30</v>
      </c>
      <c r="H49" s="731">
        <v>-0.44765000000000299</v>
      </c>
      <c r="I49" s="732">
        <v>0.98507833333333328</v>
      </c>
      <c r="J49" s="733" t="s">
        <v>1</v>
      </c>
    </row>
    <row r="50" spans="1:10" ht="14.4" customHeight="1" x14ac:dyDescent="0.3">
      <c r="A50" s="729" t="s">
        <v>594</v>
      </c>
      <c r="B50" s="730" t="s">
        <v>572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568</v>
      </c>
      <c r="J50" s="733" t="s">
        <v>1</v>
      </c>
    </row>
    <row r="51" spans="1:10" ht="14.4" customHeight="1" x14ac:dyDescent="0.3">
      <c r="A51" s="729" t="s">
        <v>594</v>
      </c>
      <c r="B51" s="730" t="s">
        <v>577</v>
      </c>
      <c r="C51" s="731">
        <v>0.82799999999999996</v>
      </c>
      <c r="D51" s="731">
        <v>0.82799999999999996</v>
      </c>
      <c r="E51" s="731"/>
      <c r="F51" s="731">
        <v>0</v>
      </c>
      <c r="G51" s="731">
        <v>0</v>
      </c>
      <c r="H51" s="731">
        <v>0</v>
      </c>
      <c r="I51" s="732" t="s">
        <v>568</v>
      </c>
      <c r="J51" s="733" t="s">
        <v>1</v>
      </c>
    </row>
    <row r="52" spans="1:10" ht="14.4" customHeight="1" x14ac:dyDescent="0.3">
      <c r="A52" s="729" t="s">
        <v>594</v>
      </c>
      <c r="B52" s="730" t="s">
        <v>596</v>
      </c>
      <c r="C52" s="731">
        <v>30.715679999999995</v>
      </c>
      <c r="D52" s="731">
        <v>30.346220000000006</v>
      </c>
      <c r="E52" s="731"/>
      <c r="F52" s="731">
        <v>29.552349999999997</v>
      </c>
      <c r="G52" s="731">
        <v>31</v>
      </c>
      <c r="H52" s="731">
        <v>-1.447650000000003</v>
      </c>
      <c r="I52" s="732">
        <v>0.95330161290322568</v>
      </c>
      <c r="J52" s="733" t="s">
        <v>583</v>
      </c>
    </row>
    <row r="53" spans="1:10" ht="14.4" customHeight="1" x14ac:dyDescent="0.3">
      <c r="A53" s="729" t="s">
        <v>568</v>
      </c>
      <c r="B53" s="730" t="s">
        <v>568</v>
      </c>
      <c r="C53" s="731" t="s">
        <v>568</v>
      </c>
      <c r="D53" s="731" t="s">
        <v>568</v>
      </c>
      <c r="E53" s="731"/>
      <c r="F53" s="731" t="s">
        <v>568</v>
      </c>
      <c r="G53" s="731" t="s">
        <v>568</v>
      </c>
      <c r="H53" s="731" t="s">
        <v>568</v>
      </c>
      <c r="I53" s="732" t="s">
        <v>568</v>
      </c>
      <c r="J53" s="733" t="s">
        <v>584</v>
      </c>
    </row>
    <row r="54" spans="1:10" ht="14.4" customHeight="1" x14ac:dyDescent="0.3">
      <c r="A54" s="729" t="s">
        <v>597</v>
      </c>
      <c r="B54" s="730" t="s">
        <v>598</v>
      </c>
      <c r="C54" s="731" t="s">
        <v>568</v>
      </c>
      <c r="D54" s="731" t="s">
        <v>568</v>
      </c>
      <c r="E54" s="731"/>
      <c r="F54" s="731" t="s">
        <v>568</v>
      </c>
      <c r="G54" s="731" t="s">
        <v>568</v>
      </c>
      <c r="H54" s="731" t="s">
        <v>568</v>
      </c>
      <c r="I54" s="732" t="s">
        <v>568</v>
      </c>
      <c r="J54" s="733" t="s">
        <v>0</v>
      </c>
    </row>
    <row r="55" spans="1:10" ht="14.4" customHeight="1" x14ac:dyDescent="0.3">
      <c r="A55" s="729" t="s">
        <v>597</v>
      </c>
      <c r="B55" s="730" t="s">
        <v>569</v>
      </c>
      <c r="C55" s="731">
        <v>80.266139999999993</v>
      </c>
      <c r="D55" s="731">
        <v>77.015160000000009</v>
      </c>
      <c r="E55" s="731"/>
      <c r="F55" s="731">
        <v>84.359019999999987</v>
      </c>
      <c r="G55" s="731">
        <v>119</v>
      </c>
      <c r="H55" s="731">
        <v>-34.640980000000013</v>
      </c>
      <c r="I55" s="732">
        <v>0.70889932773109232</v>
      </c>
      <c r="J55" s="733" t="s">
        <v>1</v>
      </c>
    </row>
    <row r="56" spans="1:10" ht="14.4" customHeight="1" x14ac:dyDescent="0.3">
      <c r="A56" s="729" t="s">
        <v>597</v>
      </c>
      <c r="B56" s="730" t="s">
        <v>572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568</v>
      </c>
      <c r="J56" s="733" t="s">
        <v>1</v>
      </c>
    </row>
    <row r="57" spans="1:10" ht="14.4" customHeight="1" x14ac:dyDescent="0.3">
      <c r="A57" s="729" t="s">
        <v>597</v>
      </c>
      <c r="B57" s="730" t="s">
        <v>599</v>
      </c>
      <c r="C57" s="731">
        <v>80.266139999999993</v>
      </c>
      <c r="D57" s="731">
        <v>77.015160000000009</v>
      </c>
      <c r="E57" s="731"/>
      <c r="F57" s="731">
        <v>84.359019999999987</v>
      </c>
      <c r="G57" s="731">
        <v>119</v>
      </c>
      <c r="H57" s="731">
        <v>-34.640980000000013</v>
      </c>
      <c r="I57" s="732">
        <v>0.70889932773109232</v>
      </c>
      <c r="J57" s="733" t="s">
        <v>583</v>
      </c>
    </row>
    <row r="58" spans="1:10" ht="14.4" customHeight="1" x14ac:dyDescent="0.3">
      <c r="A58" s="729" t="s">
        <v>568</v>
      </c>
      <c r="B58" s="730" t="s">
        <v>568</v>
      </c>
      <c r="C58" s="731" t="s">
        <v>568</v>
      </c>
      <c r="D58" s="731" t="s">
        <v>568</v>
      </c>
      <c r="E58" s="731"/>
      <c r="F58" s="731" t="s">
        <v>568</v>
      </c>
      <c r="G58" s="731" t="s">
        <v>568</v>
      </c>
      <c r="H58" s="731" t="s">
        <v>568</v>
      </c>
      <c r="I58" s="732" t="s">
        <v>568</v>
      </c>
      <c r="J58" s="733" t="s">
        <v>584</v>
      </c>
    </row>
    <row r="59" spans="1:10" ht="14.4" customHeight="1" x14ac:dyDescent="0.3">
      <c r="A59" s="729" t="s">
        <v>600</v>
      </c>
      <c r="B59" s="730" t="s">
        <v>601</v>
      </c>
      <c r="C59" s="731" t="s">
        <v>568</v>
      </c>
      <c r="D59" s="731" t="s">
        <v>568</v>
      </c>
      <c r="E59" s="731"/>
      <c r="F59" s="731" t="s">
        <v>568</v>
      </c>
      <c r="G59" s="731" t="s">
        <v>568</v>
      </c>
      <c r="H59" s="731" t="s">
        <v>568</v>
      </c>
      <c r="I59" s="732" t="s">
        <v>568</v>
      </c>
      <c r="J59" s="733" t="s">
        <v>0</v>
      </c>
    </row>
    <row r="60" spans="1:10" ht="14.4" customHeight="1" x14ac:dyDescent="0.3">
      <c r="A60" s="729" t="s">
        <v>600</v>
      </c>
      <c r="B60" s="730" t="s">
        <v>572</v>
      </c>
      <c r="C60" s="731">
        <v>0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568</v>
      </c>
      <c r="J60" s="733" t="s">
        <v>1</v>
      </c>
    </row>
    <row r="61" spans="1:10" ht="14.4" customHeight="1" x14ac:dyDescent="0.3">
      <c r="A61" s="729" t="s">
        <v>600</v>
      </c>
      <c r="B61" s="730" t="s">
        <v>602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568</v>
      </c>
      <c r="J61" s="733" t="s">
        <v>583</v>
      </c>
    </row>
    <row r="62" spans="1:10" ht="14.4" customHeight="1" x14ac:dyDescent="0.3">
      <c r="A62" s="729" t="s">
        <v>568</v>
      </c>
      <c r="B62" s="730" t="s">
        <v>568</v>
      </c>
      <c r="C62" s="731" t="s">
        <v>568</v>
      </c>
      <c r="D62" s="731" t="s">
        <v>568</v>
      </c>
      <c r="E62" s="731"/>
      <c r="F62" s="731" t="s">
        <v>568</v>
      </c>
      <c r="G62" s="731" t="s">
        <v>568</v>
      </c>
      <c r="H62" s="731" t="s">
        <v>568</v>
      </c>
      <c r="I62" s="732" t="s">
        <v>568</v>
      </c>
      <c r="J62" s="733" t="s">
        <v>584</v>
      </c>
    </row>
    <row r="63" spans="1:10" ht="14.4" customHeight="1" x14ac:dyDescent="0.3">
      <c r="A63" s="729" t="s">
        <v>603</v>
      </c>
      <c r="B63" s="730" t="s">
        <v>604</v>
      </c>
      <c r="C63" s="731" t="s">
        <v>568</v>
      </c>
      <c r="D63" s="731" t="s">
        <v>568</v>
      </c>
      <c r="E63" s="731"/>
      <c r="F63" s="731" t="s">
        <v>568</v>
      </c>
      <c r="G63" s="731" t="s">
        <v>568</v>
      </c>
      <c r="H63" s="731" t="s">
        <v>568</v>
      </c>
      <c r="I63" s="732" t="s">
        <v>568</v>
      </c>
      <c r="J63" s="733" t="s">
        <v>0</v>
      </c>
    </row>
    <row r="64" spans="1:10" ht="14.4" customHeight="1" x14ac:dyDescent="0.3">
      <c r="A64" s="729" t="s">
        <v>603</v>
      </c>
      <c r="B64" s="730" t="s">
        <v>572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568</v>
      </c>
      <c r="J64" s="733" t="s">
        <v>1</v>
      </c>
    </row>
    <row r="65" spans="1:10" ht="14.4" customHeight="1" x14ac:dyDescent="0.3">
      <c r="A65" s="729" t="s">
        <v>603</v>
      </c>
      <c r="B65" s="730" t="s">
        <v>605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568</v>
      </c>
      <c r="J65" s="733" t="s">
        <v>583</v>
      </c>
    </row>
    <row r="66" spans="1:10" ht="14.4" customHeight="1" x14ac:dyDescent="0.3">
      <c r="A66" s="729" t="s">
        <v>568</v>
      </c>
      <c r="B66" s="730" t="s">
        <v>568</v>
      </c>
      <c r="C66" s="731" t="s">
        <v>568</v>
      </c>
      <c r="D66" s="731" t="s">
        <v>568</v>
      </c>
      <c r="E66" s="731"/>
      <c r="F66" s="731" t="s">
        <v>568</v>
      </c>
      <c r="G66" s="731" t="s">
        <v>568</v>
      </c>
      <c r="H66" s="731" t="s">
        <v>568</v>
      </c>
      <c r="I66" s="732" t="s">
        <v>568</v>
      </c>
      <c r="J66" s="733" t="s">
        <v>584</v>
      </c>
    </row>
    <row r="67" spans="1:10" ht="14.4" customHeight="1" x14ac:dyDescent="0.3">
      <c r="A67" s="729" t="s">
        <v>606</v>
      </c>
      <c r="B67" s="730" t="s">
        <v>607</v>
      </c>
      <c r="C67" s="731" t="s">
        <v>568</v>
      </c>
      <c r="D67" s="731" t="s">
        <v>568</v>
      </c>
      <c r="E67" s="731"/>
      <c r="F67" s="731" t="s">
        <v>568</v>
      </c>
      <c r="G67" s="731" t="s">
        <v>568</v>
      </c>
      <c r="H67" s="731" t="s">
        <v>568</v>
      </c>
      <c r="I67" s="732" t="s">
        <v>568</v>
      </c>
      <c r="J67" s="733" t="s">
        <v>0</v>
      </c>
    </row>
    <row r="68" spans="1:10" ht="14.4" customHeight="1" x14ac:dyDescent="0.3">
      <c r="A68" s="729" t="s">
        <v>606</v>
      </c>
      <c r="B68" s="730" t="s">
        <v>572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568</v>
      </c>
      <c r="J68" s="733" t="s">
        <v>1</v>
      </c>
    </row>
    <row r="69" spans="1:10" ht="14.4" customHeight="1" x14ac:dyDescent="0.3">
      <c r="A69" s="729" t="s">
        <v>606</v>
      </c>
      <c r="B69" s="730" t="s">
        <v>608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568</v>
      </c>
      <c r="J69" s="733" t="s">
        <v>583</v>
      </c>
    </row>
    <row r="70" spans="1:10" ht="14.4" customHeight="1" x14ac:dyDescent="0.3">
      <c r="A70" s="729" t="s">
        <v>568</v>
      </c>
      <c r="B70" s="730" t="s">
        <v>568</v>
      </c>
      <c r="C70" s="731" t="s">
        <v>568</v>
      </c>
      <c r="D70" s="731" t="s">
        <v>568</v>
      </c>
      <c r="E70" s="731"/>
      <c r="F70" s="731" t="s">
        <v>568</v>
      </c>
      <c r="G70" s="731" t="s">
        <v>568</v>
      </c>
      <c r="H70" s="731" t="s">
        <v>568</v>
      </c>
      <c r="I70" s="732" t="s">
        <v>568</v>
      </c>
      <c r="J70" s="733" t="s">
        <v>584</v>
      </c>
    </row>
    <row r="71" spans="1:10" ht="14.4" customHeight="1" x14ac:dyDescent="0.3">
      <c r="A71" s="729" t="s">
        <v>609</v>
      </c>
      <c r="B71" s="730" t="s">
        <v>610</v>
      </c>
      <c r="C71" s="731" t="s">
        <v>568</v>
      </c>
      <c r="D71" s="731" t="s">
        <v>568</v>
      </c>
      <c r="E71" s="731"/>
      <c r="F71" s="731" t="s">
        <v>568</v>
      </c>
      <c r="G71" s="731" t="s">
        <v>568</v>
      </c>
      <c r="H71" s="731" t="s">
        <v>568</v>
      </c>
      <c r="I71" s="732" t="s">
        <v>568</v>
      </c>
      <c r="J71" s="733" t="s">
        <v>0</v>
      </c>
    </row>
    <row r="72" spans="1:10" ht="14.4" customHeight="1" x14ac:dyDescent="0.3">
      <c r="A72" s="729" t="s">
        <v>609</v>
      </c>
      <c r="B72" s="730" t="s">
        <v>572</v>
      </c>
      <c r="C72" s="731">
        <v>0</v>
      </c>
      <c r="D72" s="731">
        <v>0</v>
      </c>
      <c r="E72" s="731"/>
      <c r="F72" s="731">
        <v>0</v>
      </c>
      <c r="G72" s="731">
        <v>0</v>
      </c>
      <c r="H72" s="731">
        <v>0</v>
      </c>
      <c r="I72" s="732" t="s">
        <v>568</v>
      </c>
      <c r="J72" s="733" t="s">
        <v>1</v>
      </c>
    </row>
    <row r="73" spans="1:10" ht="14.4" customHeight="1" x14ac:dyDescent="0.3">
      <c r="A73" s="729" t="s">
        <v>609</v>
      </c>
      <c r="B73" s="730" t="s">
        <v>611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568</v>
      </c>
      <c r="J73" s="733" t="s">
        <v>583</v>
      </c>
    </row>
    <row r="74" spans="1:10" ht="14.4" customHeight="1" x14ac:dyDescent="0.3">
      <c r="A74" s="729" t="s">
        <v>568</v>
      </c>
      <c r="B74" s="730" t="s">
        <v>568</v>
      </c>
      <c r="C74" s="731" t="s">
        <v>568</v>
      </c>
      <c r="D74" s="731" t="s">
        <v>568</v>
      </c>
      <c r="E74" s="731"/>
      <c r="F74" s="731" t="s">
        <v>568</v>
      </c>
      <c r="G74" s="731" t="s">
        <v>568</v>
      </c>
      <c r="H74" s="731" t="s">
        <v>568</v>
      </c>
      <c r="I74" s="732" t="s">
        <v>568</v>
      </c>
      <c r="J74" s="733" t="s">
        <v>584</v>
      </c>
    </row>
    <row r="75" spans="1:10" ht="14.4" customHeight="1" x14ac:dyDescent="0.3">
      <c r="A75" s="729" t="s">
        <v>612</v>
      </c>
      <c r="B75" s="730" t="s">
        <v>613</v>
      </c>
      <c r="C75" s="731" t="s">
        <v>568</v>
      </c>
      <c r="D75" s="731" t="s">
        <v>568</v>
      </c>
      <c r="E75" s="731"/>
      <c r="F75" s="731" t="s">
        <v>568</v>
      </c>
      <c r="G75" s="731" t="s">
        <v>568</v>
      </c>
      <c r="H75" s="731" t="s">
        <v>568</v>
      </c>
      <c r="I75" s="732" t="s">
        <v>568</v>
      </c>
      <c r="J75" s="733" t="s">
        <v>0</v>
      </c>
    </row>
    <row r="76" spans="1:10" ht="14.4" customHeight="1" x14ac:dyDescent="0.3">
      <c r="A76" s="729" t="s">
        <v>612</v>
      </c>
      <c r="B76" s="730" t="s">
        <v>572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568</v>
      </c>
      <c r="J76" s="733" t="s">
        <v>1</v>
      </c>
    </row>
    <row r="77" spans="1:10" ht="14.4" customHeight="1" x14ac:dyDescent="0.3">
      <c r="A77" s="729" t="s">
        <v>612</v>
      </c>
      <c r="B77" s="730" t="s">
        <v>614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568</v>
      </c>
      <c r="J77" s="733" t="s">
        <v>583</v>
      </c>
    </row>
    <row r="78" spans="1:10" ht="14.4" customHeight="1" x14ac:dyDescent="0.3">
      <c r="A78" s="729" t="s">
        <v>568</v>
      </c>
      <c r="B78" s="730" t="s">
        <v>568</v>
      </c>
      <c r="C78" s="731" t="s">
        <v>568</v>
      </c>
      <c r="D78" s="731" t="s">
        <v>568</v>
      </c>
      <c r="E78" s="731"/>
      <c r="F78" s="731" t="s">
        <v>568</v>
      </c>
      <c r="G78" s="731" t="s">
        <v>568</v>
      </c>
      <c r="H78" s="731" t="s">
        <v>568</v>
      </c>
      <c r="I78" s="732" t="s">
        <v>568</v>
      </c>
      <c r="J78" s="733" t="s">
        <v>584</v>
      </c>
    </row>
    <row r="79" spans="1:10" ht="14.4" customHeight="1" x14ac:dyDescent="0.3">
      <c r="A79" s="729" t="s">
        <v>615</v>
      </c>
      <c r="B79" s="730" t="s">
        <v>616</v>
      </c>
      <c r="C79" s="731" t="s">
        <v>568</v>
      </c>
      <c r="D79" s="731" t="s">
        <v>568</v>
      </c>
      <c r="E79" s="731"/>
      <c r="F79" s="731" t="s">
        <v>568</v>
      </c>
      <c r="G79" s="731" t="s">
        <v>568</v>
      </c>
      <c r="H79" s="731" t="s">
        <v>568</v>
      </c>
      <c r="I79" s="732" t="s">
        <v>568</v>
      </c>
      <c r="J79" s="733" t="s">
        <v>0</v>
      </c>
    </row>
    <row r="80" spans="1:10" ht="14.4" customHeight="1" x14ac:dyDescent="0.3">
      <c r="A80" s="729" t="s">
        <v>615</v>
      </c>
      <c r="B80" s="730" t="s">
        <v>572</v>
      </c>
      <c r="C80" s="731">
        <v>0</v>
      </c>
      <c r="D80" s="731">
        <v>0</v>
      </c>
      <c r="E80" s="731"/>
      <c r="F80" s="731">
        <v>0</v>
      </c>
      <c r="G80" s="731">
        <v>0</v>
      </c>
      <c r="H80" s="731">
        <v>0</v>
      </c>
      <c r="I80" s="732" t="s">
        <v>568</v>
      </c>
      <c r="J80" s="733" t="s">
        <v>1</v>
      </c>
    </row>
    <row r="81" spans="1:10" ht="14.4" customHeight="1" x14ac:dyDescent="0.3">
      <c r="A81" s="729" t="s">
        <v>615</v>
      </c>
      <c r="B81" s="730" t="s">
        <v>617</v>
      </c>
      <c r="C81" s="731">
        <v>0</v>
      </c>
      <c r="D81" s="731">
        <v>0</v>
      </c>
      <c r="E81" s="731"/>
      <c r="F81" s="731">
        <v>0</v>
      </c>
      <c r="G81" s="731">
        <v>0</v>
      </c>
      <c r="H81" s="731">
        <v>0</v>
      </c>
      <c r="I81" s="732" t="s">
        <v>568</v>
      </c>
      <c r="J81" s="733" t="s">
        <v>583</v>
      </c>
    </row>
    <row r="82" spans="1:10" ht="14.4" customHeight="1" x14ac:dyDescent="0.3">
      <c r="A82" s="729" t="s">
        <v>568</v>
      </c>
      <c r="B82" s="730" t="s">
        <v>568</v>
      </c>
      <c r="C82" s="731" t="s">
        <v>568</v>
      </c>
      <c r="D82" s="731" t="s">
        <v>568</v>
      </c>
      <c r="E82" s="731"/>
      <c r="F82" s="731" t="s">
        <v>568</v>
      </c>
      <c r="G82" s="731" t="s">
        <v>568</v>
      </c>
      <c r="H82" s="731" t="s">
        <v>568</v>
      </c>
      <c r="I82" s="732" t="s">
        <v>568</v>
      </c>
      <c r="J82" s="733" t="s">
        <v>584</v>
      </c>
    </row>
    <row r="83" spans="1:10" ht="14.4" customHeight="1" x14ac:dyDescent="0.3">
      <c r="A83" s="729" t="s">
        <v>618</v>
      </c>
      <c r="B83" s="730" t="s">
        <v>619</v>
      </c>
      <c r="C83" s="731" t="s">
        <v>568</v>
      </c>
      <c r="D83" s="731" t="s">
        <v>568</v>
      </c>
      <c r="E83" s="731"/>
      <c r="F83" s="731" t="s">
        <v>568</v>
      </c>
      <c r="G83" s="731" t="s">
        <v>568</v>
      </c>
      <c r="H83" s="731" t="s">
        <v>568</v>
      </c>
      <c r="I83" s="732" t="s">
        <v>568</v>
      </c>
      <c r="J83" s="733" t="s">
        <v>0</v>
      </c>
    </row>
    <row r="84" spans="1:10" ht="14.4" customHeight="1" x14ac:dyDescent="0.3">
      <c r="A84" s="729" t="s">
        <v>618</v>
      </c>
      <c r="B84" s="730" t="s">
        <v>572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568</v>
      </c>
      <c r="J84" s="733" t="s">
        <v>1</v>
      </c>
    </row>
    <row r="85" spans="1:10" ht="14.4" customHeight="1" x14ac:dyDescent="0.3">
      <c r="A85" s="729" t="s">
        <v>618</v>
      </c>
      <c r="B85" s="730" t="s">
        <v>620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568</v>
      </c>
      <c r="J85" s="733" t="s">
        <v>583</v>
      </c>
    </row>
    <row r="86" spans="1:10" ht="14.4" customHeight="1" x14ac:dyDescent="0.3">
      <c r="A86" s="729" t="s">
        <v>568</v>
      </c>
      <c r="B86" s="730" t="s">
        <v>568</v>
      </c>
      <c r="C86" s="731" t="s">
        <v>568</v>
      </c>
      <c r="D86" s="731" t="s">
        <v>568</v>
      </c>
      <c r="E86" s="731"/>
      <c r="F86" s="731" t="s">
        <v>568</v>
      </c>
      <c r="G86" s="731" t="s">
        <v>568</v>
      </c>
      <c r="H86" s="731" t="s">
        <v>568</v>
      </c>
      <c r="I86" s="732" t="s">
        <v>568</v>
      </c>
      <c r="J86" s="733" t="s">
        <v>584</v>
      </c>
    </row>
    <row r="87" spans="1:10" ht="14.4" customHeight="1" x14ac:dyDescent="0.3">
      <c r="A87" s="729" t="s">
        <v>621</v>
      </c>
      <c r="B87" s="730" t="s">
        <v>622</v>
      </c>
      <c r="C87" s="731" t="s">
        <v>568</v>
      </c>
      <c r="D87" s="731" t="s">
        <v>568</v>
      </c>
      <c r="E87" s="731"/>
      <c r="F87" s="731" t="s">
        <v>568</v>
      </c>
      <c r="G87" s="731" t="s">
        <v>568</v>
      </c>
      <c r="H87" s="731" t="s">
        <v>568</v>
      </c>
      <c r="I87" s="732" t="s">
        <v>568</v>
      </c>
      <c r="J87" s="733" t="s">
        <v>0</v>
      </c>
    </row>
    <row r="88" spans="1:10" ht="14.4" customHeight="1" x14ac:dyDescent="0.3">
      <c r="A88" s="729" t="s">
        <v>621</v>
      </c>
      <c r="B88" s="730" t="s">
        <v>572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568</v>
      </c>
      <c r="J88" s="733" t="s">
        <v>1</v>
      </c>
    </row>
    <row r="89" spans="1:10" ht="14.4" customHeight="1" x14ac:dyDescent="0.3">
      <c r="A89" s="729" t="s">
        <v>621</v>
      </c>
      <c r="B89" s="730" t="s">
        <v>623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568</v>
      </c>
      <c r="J89" s="733" t="s">
        <v>583</v>
      </c>
    </row>
    <row r="90" spans="1:10" ht="14.4" customHeight="1" x14ac:dyDescent="0.3">
      <c r="A90" s="729" t="s">
        <v>568</v>
      </c>
      <c r="B90" s="730" t="s">
        <v>568</v>
      </c>
      <c r="C90" s="731" t="s">
        <v>568</v>
      </c>
      <c r="D90" s="731" t="s">
        <v>568</v>
      </c>
      <c r="E90" s="731"/>
      <c r="F90" s="731" t="s">
        <v>568</v>
      </c>
      <c r="G90" s="731" t="s">
        <v>568</v>
      </c>
      <c r="H90" s="731" t="s">
        <v>568</v>
      </c>
      <c r="I90" s="732" t="s">
        <v>568</v>
      </c>
      <c r="J90" s="733" t="s">
        <v>584</v>
      </c>
    </row>
    <row r="91" spans="1:10" ht="14.4" customHeight="1" x14ac:dyDescent="0.3">
      <c r="A91" s="729" t="s">
        <v>624</v>
      </c>
      <c r="B91" s="730" t="s">
        <v>625</v>
      </c>
      <c r="C91" s="731" t="s">
        <v>568</v>
      </c>
      <c r="D91" s="731" t="s">
        <v>568</v>
      </c>
      <c r="E91" s="731"/>
      <c r="F91" s="731" t="s">
        <v>568</v>
      </c>
      <c r="G91" s="731" t="s">
        <v>568</v>
      </c>
      <c r="H91" s="731" t="s">
        <v>568</v>
      </c>
      <c r="I91" s="732" t="s">
        <v>568</v>
      </c>
      <c r="J91" s="733" t="s">
        <v>0</v>
      </c>
    </row>
    <row r="92" spans="1:10" ht="14.4" customHeight="1" x14ac:dyDescent="0.3">
      <c r="A92" s="729" t="s">
        <v>624</v>
      </c>
      <c r="B92" s="730" t="s">
        <v>572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568</v>
      </c>
      <c r="J92" s="733" t="s">
        <v>1</v>
      </c>
    </row>
    <row r="93" spans="1:10" ht="14.4" customHeight="1" x14ac:dyDescent="0.3">
      <c r="A93" s="729" t="s">
        <v>624</v>
      </c>
      <c r="B93" s="730" t="s">
        <v>626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568</v>
      </c>
      <c r="J93" s="733" t="s">
        <v>583</v>
      </c>
    </row>
    <row r="94" spans="1:10" ht="14.4" customHeight="1" x14ac:dyDescent="0.3">
      <c r="A94" s="729" t="s">
        <v>568</v>
      </c>
      <c r="B94" s="730" t="s">
        <v>568</v>
      </c>
      <c r="C94" s="731" t="s">
        <v>568</v>
      </c>
      <c r="D94" s="731" t="s">
        <v>568</v>
      </c>
      <c r="E94" s="731"/>
      <c r="F94" s="731" t="s">
        <v>568</v>
      </c>
      <c r="G94" s="731" t="s">
        <v>568</v>
      </c>
      <c r="H94" s="731" t="s">
        <v>568</v>
      </c>
      <c r="I94" s="732" t="s">
        <v>568</v>
      </c>
      <c r="J94" s="733" t="s">
        <v>584</v>
      </c>
    </row>
    <row r="95" spans="1:10" ht="14.4" customHeight="1" x14ac:dyDescent="0.3">
      <c r="A95" s="729" t="s">
        <v>627</v>
      </c>
      <c r="B95" s="730" t="s">
        <v>628</v>
      </c>
      <c r="C95" s="731" t="s">
        <v>568</v>
      </c>
      <c r="D95" s="731" t="s">
        <v>568</v>
      </c>
      <c r="E95" s="731"/>
      <c r="F95" s="731" t="s">
        <v>568</v>
      </c>
      <c r="G95" s="731" t="s">
        <v>568</v>
      </c>
      <c r="H95" s="731" t="s">
        <v>568</v>
      </c>
      <c r="I95" s="732" t="s">
        <v>568</v>
      </c>
      <c r="J95" s="733" t="s">
        <v>0</v>
      </c>
    </row>
    <row r="96" spans="1:10" ht="14.4" customHeight="1" x14ac:dyDescent="0.3">
      <c r="A96" s="729" t="s">
        <v>627</v>
      </c>
      <c r="B96" s="730" t="s">
        <v>572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568</v>
      </c>
      <c r="J96" s="733" t="s">
        <v>1</v>
      </c>
    </row>
    <row r="97" spans="1:10" ht="14.4" customHeight="1" x14ac:dyDescent="0.3">
      <c r="A97" s="729" t="s">
        <v>627</v>
      </c>
      <c r="B97" s="730" t="s">
        <v>629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568</v>
      </c>
      <c r="J97" s="733" t="s">
        <v>583</v>
      </c>
    </row>
    <row r="98" spans="1:10" ht="14.4" customHeight="1" x14ac:dyDescent="0.3">
      <c r="A98" s="729" t="s">
        <v>568</v>
      </c>
      <c r="B98" s="730" t="s">
        <v>568</v>
      </c>
      <c r="C98" s="731" t="s">
        <v>568</v>
      </c>
      <c r="D98" s="731" t="s">
        <v>568</v>
      </c>
      <c r="E98" s="731"/>
      <c r="F98" s="731" t="s">
        <v>568</v>
      </c>
      <c r="G98" s="731" t="s">
        <v>568</v>
      </c>
      <c r="H98" s="731" t="s">
        <v>568</v>
      </c>
      <c r="I98" s="732" t="s">
        <v>568</v>
      </c>
      <c r="J98" s="733" t="s">
        <v>584</v>
      </c>
    </row>
    <row r="99" spans="1:10" ht="14.4" customHeight="1" x14ac:dyDescent="0.3">
      <c r="A99" s="729" t="s">
        <v>630</v>
      </c>
      <c r="B99" s="730" t="s">
        <v>631</v>
      </c>
      <c r="C99" s="731" t="s">
        <v>568</v>
      </c>
      <c r="D99" s="731" t="s">
        <v>568</v>
      </c>
      <c r="E99" s="731"/>
      <c r="F99" s="731" t="s">
        <v>568</v>
      </c>
      <c r="G99" s="731" t="s">
        <v>568</v>
      </c>
      <c r="H99" s="731" t="s">
        <v>568</v>
      </c>
      <c r="I99" s="732" t="s">
        <v>568</v>
      </c>
      <c r="J99" s="733" t="s">
        <v>0</v>
      </c>
    </row>
    <row r="100" spans="1:10" ht="14.4" customHeight="1" x14ac:dyDescent="0.3">
      <c r="A100" s="729" t="s">
        <v>630</v>
      </c>
      <c r="B100" s="730" t="s">
        <v>572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568</v>
      </c>
      <c r="J100" s="733" t="s">
        <v>1</v>
      </c>
    </row>
    <row r="101" spans="1:10" ht="14.4" customHeight="1" x14ac:dyDescent="0.3">
      <c r="A101" s="729" t="s">
        <v>630</v>
      </c>
      <c r="B101" s="730" t="s">
        <v>632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568</v>
      </c>
      <c r="J101" s="733" t="s">
        <v>583</v>
      </c>
    </row>
    <row r="102" spans="1:10" ht="14.4" customHeight="1" x14ac:dyDescent="0.3">
      <c r="A102" s="729" t="s">
        <v>568</v>
      </c>
      <c r="B102" s="730" t="s">
        <v>568</v>
      </c>
      <c r="C102" s="731" t="s">
        <v>568</v>
      </c>
      <c r="D102" s="731" t="s">
        <v>568</v>
      </c>
      <c r="E102" s="731"/>
      <c r="F102" s="731" t="s">
        <v>568</v>
      </c>
      <c r="G102" s="731" t="s">
        <v>568</v>
      </c>
      <c r="H102" s="731" t="s">
        <v>568</v>
      </c>
      <c r="I102" s="732" t="s">
        <v>568</v>
      </c>
      <c r="J102" s="733" t="s">
        <v>584</v>
      </c>
    </row>
    <row r="103" spans="1:10" ht="14.4" customHeight="1" x14ac:dyDescent="0.3">
      <c r="A103" s="729" t="s">
        <v>633</v>
      </c>
      <c r="B103" s="730" t="s">
        <v>634</v>
      </c>
      <c r="C103" s="731" t="s">
        <v>568</v>
      </c>
      <c r="D103" s="731" t="s">
        <v>568</v>
      </c>
      <c r="E103" s="731"/>
      <c r="F103" s="731" t="s">
        <v>568</v>
      </c>
      <c r="G103" s="731" t="s">
        <v>568</v>
      </c>
      <c r="H103" s="731" t="s">
        <v>568</v>
      </c>
      <c r="I103" s="732" t="s">
        <v>568</v>
      </c>
      <c r="J103" s="733" t="s">
        <v>0</v>
      </c>
    </row>
    <row r="104" spans="1:10" ht="14.4" customHeight="1" x14ac:dyDescent="0.3">
      <c r="A104" s="729" t="s">
        <v>633</v>
      </c>
      <c r="B104" s="730" t="s">
        <v>572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568</v>
      </c>
      <c r="J104" s="733" t="s">
        <v>1</v>
      </c>
    </row>
    <row r="105" spans="1:10" ht="14.4" customHeight="1" x14ac:dyDescent="0.3">
      <c r="A105" s="729" t="s">
        <v>633</v>
      </c>
      <c r="B105" s="730" t="s">
        <v>635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568</v>
      </c>
      <c r="J105" s="733" t="s">
        <v>583</v>
      </c>
    </row>
    <row r="106" spans="1:10" ht="14.4" customHeight="1" x14ac:dyDescent="0.3">
      <c r="A106" s="729" t="s">
        <v>568</v>
      </c>
      <c r="B106" s="730" t="s">
        <v>568</v>
      </c>
      <c r="C106" s="731" t="s">
        <v>568</v>
      </c>
      <c r="D106" s="731" t="s">
        <v>568</v>
      </c>
      <c r="E106" s="731"/>
      <c r="F106" s="731" t="s">
        <v>568</v>
      </c>
      <c r="G106" s="731" t="s">
        <v>568</v>
      </c>
      <c r="H106" s="731" t="s">
        <v>568</v>
      </c>
      <c r="I106" s="732" t="s">
        <v>568</v>
      </c>
      <c r="J106" s="733" t="s">
        <v>584</v>
      </c>
    </row>
    <row r="107" spans="1:10" ht="14.4" customHeight="1" x14ac:dyDescent="0.3">
      <c r="A107" s="729" t="s">
        <v>636</v>
      </c>
      <c r="B107" s="730" t="s">
        <v>637</v>
      </c>
      <c r="C107" s="731" t="s">
        <v>568</v>
      </c>
      <c r="D107" s="731" t="s">
        <v>568</v>
      </c>
      <c r="E107" s="731"/>
      <c r="F107" s="731" t="s">
        <v>568</v>
      </c>
      <c r="G107" s="731" t="s">
        <v>568</v>
      </c>
      <c r="H107" s="731" t="s">
        <v>568</v>
      </c>
      <c r="I107" s="732" t="s">
        <v>568</v>
      </c>
      <c r="J107" s="733" t="s">
        <v>0</v>
      </c>
    </row>
    <row r="108" spans="1:10" ht="14.4" customHeight="1" x14ac:dyDescent="0.3">
      <c r="A108" s="729" t="s">
        <v>636</v>
      </c>
      <c r="B108" s="730" t="s">
        <v>572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568</v>
      </c>
      <c r="J108" s="733" t="s">
        <v>1</v>
      </c>
    </row>
    <row r="109" spans="1:10" ht="14.4" customHeight="1" x14ac:dyDescent="0.3">
      <c r="A109" s="729" t="s">
        <v>636</v>
      </c>
      <c r="B109" s="730" t="s">
        <v>638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568</v>
      </c>
      <c r="J109" s="733" t="s">
        <v>583</v>
      </c>
    </row>
    <row r="110" spans="1:10" ht="14.4" customHeight="1" x14ac:dyDescent="0.3">
      <c r="A110" s="729" t="s">
        <v>568</v>
      </c>
      <c r="B110" s="730" t="s">
        <v>568</v>
      </c>
      <c r="C110" s="731" t="s">
        <v>568</v>
      </c>
      <c r="D110" s="731" t="s">
        <v>568</v>
      </c>
      <c r="E110" s="731"/>
      <c r="F110" s="731" t="s">
        <v>568</v>
      </c>
      <c r="G110" s="731" t="s">
        <v>568</v>
      </c>
      <c r="H110" s="731" t="s">
        <v>568</v>
      </c>
      <c r="I110" s="732" t="s">
        <v>568</v>
      </c>
      <c r="J110" s="733" t="s">
        <v>584</v>
      </c>
    </row>
    <row r="111" spans="1:10" ht="14.4" customHeight="1" x14ac:dyDescent="0.3">
      <c r="A111" s="729" t="s">
        <v>639</v>
      </c>
      <c r="B111" s="730" t="s">
        <v>640</v>
      </c>
      <c r="C111" s="731" t="s">
        <v>568</v>
      </c>
      <c r="D111" s="731" t="s">
        <v>568</v>
      </c>
      <c r="E111" s="731"/>
      <c r="F111" s="731" t="s">
        <v>568</v>
      </c>
      <c r="G111" s="731" t="s">
        <v>568</v>
      </c>
      <c r="H111" s="731" t="s">
        <v>568</v>
      </c>
      <c r="I111" s="732" t="s">
        <v>568</v>
      </c>
      <c r="J111" s="733" t="s">
        <v>0</v>
      </c>
    </row>
    <row r="112" spans="1:10" ht="14.4" customHeight="1" x14ac:dyDescent="0.3">
      <c r="A112" s="729" t="s">
        <v>639</v>
      </c>
      <c r="B112" s="730" t="s">
        <v>572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568</v>
      </c>
      <c r="J112" s="733" t="s">
        <v>1</v>
      </c>
    </row>
    <row r="113" spans="1:10" ht="14.4" customHeight="1" x14ac:dyDescent="0.3">
      <c r="A113" s="729" t="s">
        <v>639</v>
      </c>
      <c r="B113" s="730" t="s">
        <v>641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568</v>
      </c>
      <c r="J113" s="733" t="s">
        <v>583</v>
      </c>
    </row>
    <row r="114" spans="1:10" ht="14.4" customHeight="1" x14ac:dyDescent="0.3">
      <c r="A114" s="729" t="s">
        <v>568</v>
      </c>
      <c r="B114" s="730" t="s">
        <v>568</v>
      </c>
      <c r="C114" s="731" t="s">
        <v>568</v>
      </c>
      <c r="D114" s="731" t="s">
        <v>568</v>
      </c>
      <c r="E114" s="731"/>
      <c r="F114" s="731" t="s">
        <v>568</v>
      </c>
      <c r="G114" s="731" t="s">
        <v>568</v>
      </c>
      <c r="H114" s="731" t="s">
        <v>568</v>
      </c>
      <c r="I114" s="732" t="s">
        <v>568</v>
      </c>
      <c r="J114" s="733" t="s">
        <v>584</v>
      </c>
    </row>
    <row r="115" spans="1:10" ht="14.4" customHeight="1" x14ac:dyDescent="0.3">
      <c r="A115" s="729" t="s">
        <v>642</v>
      </c>
      <c r="B115" s="730" t="s">
        <v>643</v>
      </c>
      <c r="C115" s="731" t="s">
        <v>568</v>
      </c>
      <c r="D115" s="731" t="s">
        <v>568</v>
      </c>
      <c r="E115" s="731"/>
      <c r="F115" s="731" t="s">
        <v>568</v>
      </c>
      <c r="G115" s="731" t="s">
        <v>568</v>
      </c>
      <c r="H115" s="731" t="s">
        <v>568</v>
      </c>
      <c r="I115" s="732" t="s">
        <v>568</v>
      </c>
      <c r="J115" s="733" t="s">
        <v>0</v>
      </c>
    </row>
    <row r="116" spans="1:10" ht="14.4" customHeight="1" x14ac:dyDescent="0.3">
      <c r="A116" s="729" t="s">
        <v>642</v>
      </c>
      <c r="B116" s="730" t="s">
        <v>572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568</v>
      </c>
      <c r="J116" s="733" t="s">
        <v>1</v>
      </c>
    </row>
    <row r="117" spans="1:10" ht="14.4" customHeight="1" x14ac:dyDescent="0.3">
      <c r="A117" s="729" t="s">
        <v>642</v>
      </c>
      <c r="B117" s="730" t="s">
        <v>644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568</v>
      </c>
      <c r="J117" s="733" t="s">
        <v>583</v>
      </c>
    </row>
    <row r="118" spans="1:10" ht="14.4" customHeight="1" x14ac:dyDescent="0.3">
      <c r="A118" s="729" t="s">
        <v>568</v>
      </c>
      <c r="B118" s="730" t="s">
        <v>568</v>
      </c>
      <c r="C118" s="731" t="s">
        <v>568</v>
      </c>
      <c r="D118" s="731" t="s">
        <v>568</v>
      </c>
      <c r="E118" s="731"/>
      <c r="F118" s="731" t="s">
        <v>568</v>
      </c>
      <c r="G118" s="731" t="s">
        <v>568</v>
      </c>
      <c r="H118" s="731" t="s">
        <v>568</v>
      </c>
      <c r="I118" s="732" t="s">
        <v>568</v>
      </c>
      <c r="J118" s="733" t="s">
        <v>584</v>
      </c>
    </row>
    <row r="119" spans="1:10" ht="14.4" customHeight="1" x14ac:dyDescent="0.3">
      <c r="A119" s="729" t="s">
        <v>645</v>
      </c>
      <c r="B119" s="730" t="s">
        <v>646</v>
      </c>
      <c r="C119" s="731" t="s">
        <v>568</v>
      </c>
      <c r="D119" s="731" t="s">
        <v>568</v>
      </c>
      <c r="E119" s="731"/>
      <c r="F119" s="731" t="s">
        <v>568</v>
      </c>
      <c r="G119" s="731" t="s">
        <v>568</v>
      </c>
      <c r="H119" s="731" t="s">
        <v>568</v>
      </c>
      <c r="I119" s="732" t="s">
        <v>568</v>
      </c>
      <c r="J119" s="733" t="s">
        <v>0</v>
      </c>
    </row>
    <row r="120" spans="1:10" ht="14.4" customHeight="1" x14ac:dyDescent="0.3">
      <c r="A120" s="729" t="s">
        <v>645</v>
      </c>
      <c r="B120" s="730" t="s">
        <v>572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568</v>
      </c>
      <c r="J120" s="733" t="s">
        <v>1</v>
      </c>
    </row>
    <row r="121" spans="1:10" ht="14.4" customHeight="1" x14ac:dyDescent="0.3">
      <c r="A121" s="729" t="s">
        <v>645</v>
      </c>
      <c r="B121" s="730" t="s">
        <v>647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568</v>
      </c>
      <c r="J121" s="733" t="s">
        <v>583</v>
      </c>
    </row>
    <row r="122" spans="1:10" ht="14.4" customHeight="1" x14ac:dyDescent="0.3">
      <c r="A122" s="729" t="s">
        <v>568</v>
      </c>
      <c r="B122" s="730" t="s">
        <v>568</v>
      </c>
      <c r="C122" s="731" t="s">
        <v>568</v>
      </c>
      <c r="D122" s="731" t="s">
        <v>568</v>
      </c>
      <c r="E122" s="731"/>
      <c r="F122" s="731" t="s">
        <v>568</v>
      </c>
      <c r="G122" s="731" t="s">
        <v>568</v>
      </c>
      <c r="H122" s="731" t="s">
        <v>568</v>
      </c>
      <c r="I122" s="732" t="s">
        <v>568</v>
      </c>
      <c r="J122" s="733" t="s">
        <v>584</v>
      </c>
    </row>
    <row r="123" spans="1:10" ht="14.4" customHeight="1" x14ac:dyDescent="0.3">
      <c r="A123" s="729" t="s">
        <v>648</v>
      </c>
      <c r="B123" s="730" t="s">
        <v>649</v>
      </c>
      <c r="C123" s="731" t="s">
        <v>568</v>
      </c>
      <c r="D123" s="731" t="s">
        <v>568</v>
      </c>
      <c r="E123" s="731"/>
      <c r="F123" s="731" t="s">
        <v>568</v>
      </c>
      <c r="G123" s="731" t="s">
        <v>568</v>
      </c>
      <c r="H123" s="731" t="s">
        <v>568</v>
      </c>
      <c r="I123" s="732" t="s">
        <v>568</v>
      </c>
      <c r="J123" s="733" t="s">
        <v>0</v>
      </c>
    </row>
    <row r="124" spans="1:10" ht="14.4" customHeight="1" x14ac:dyDescent="0.3">
      <c r="A124" s="729" t="s">
        <v>648</v>
      </c>
      <c r="B124" s="730" t="s">
        <v>572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568</v>
      </c>
      <c r="J124" s="733" t="s">
        <v>1</v>
      </c>
    </row>
    <row r="125" spans="1:10" ht="14.4" customHeight="1" x14ac:dyDescent="0.3">
      <c r="A125" s="729" t="s">
        <v>648</v>
      </c>
      <c r="B125" s="730" t="s">
        <v>650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568</v>
      </c>
      <c r="J125" s="733" t="s">
        <v>583</v>
      </c>
    </row>
    <row r="126" spans="1:10" ht="14.4" customHeight="1" x14ac:dyDescent="0.3">
      <c r="A126" s="729" t="s">
        <v>568</v>
      </c>
      <c r="B126" s="730" t="s">
        <v>568</v>
      </c>
      <c r="C126" s="731" t="s">
        <v>568</v>
      </c>
      <c r="D126" s="731" t="s">
        <v>568</v>
      </c>
      <c r="E126" s="731"/>
      <c r="F126" s="731" t="s">
        <v>568</v>
      </c>
      <c r="G126" s="731" t="s">
        <v>568</v>
      </c>
      <c r="H126" s="731" t="s">
        <v>568</v>
      </c>
      <c r="I126" s="732" t="s">
        <v>568</v>
      </c>
      <c r="J126" s="733" t="s">
        <v>584</v>
      </c>
    </row>
    <row r="127" spans="1:10" ht="14.4" customHeight="1" x14ac:dyDescent="0.3">
      <c r="A127" s="729" t="s">
        <v>566</v>
      </c>
      <c r="B127" s="730" t="s">
        <v>578</v>
      </c>
      <c r="C127" s="731">
        <v>3852.2234199999994</v>
      </c>
      <c r="D127" s="731">
        <v>4712.2127</v>
      </c>
      <c r="E127" s="731"/>
      <c r="F127" s="731">
        <v>2700.0120799999995</v>
      </c>
      <c r="G127" s="731">
        <v>3672</v>
      </c>
      <c r="H127" s="731">
        <v>-971.98792000000049</v>
      </c>
      <c r="I127" s="732">
        <v>0.73529740740740723</v>
      </c>
      <c r="J127" s="733" t="s">
        <v>579</v>
      </c>
    </row>
  </sheetData>
  <mergeCells count="3">
    <mergeCell ref="F3:I3"/>
    <mergeCell ref="C4:D4"/>
    <mergeCell ref="A1:I1"/>
  </mergeCells>
  <conditionalFormatting sqref="F16 F12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127">
    <cfRule type="expression" dxfId="66" priority="5">
      <formula>$H17&gt;0</formula>
    </cfRule>
  </conditionalFormatting>
  <conditionalFormatting sqref="A17:A127">
    <cfRule type="expression" dxfId="65" priority="2">
      <formula>AND($J17&lt;&gt;"mezeraKL",$J17&lt;&gt;"")</formula>
    </cfRule>
  </conditionalFormatting>
  <conditionalFormatting sqref="I17:I127">
    <cfRule type="expression" dxfId="64" priority="6">
      <formula>$I17&gt;1</formula>
    </cfRule>
  </conditionalFormatting>
  <conditionalFormatting sqref="B17:B127">
    <cfRule type="expression" dxfId="63" priority="1">
      <formula>OR($J17="NS",$J17="SumaNS",$J17="Účet")</formula>
    </cfRule>
  </conditionalFormatting>
  <conditionalFormatting sqref="A17:D127 F17:I127">
    <cfRule type="expression" dxfId="62" priority="8">
      <formula>AND($J17&lt;&gt;"",$J17&lt;&gt;"mezeraKL")</formula>
    </cfRule>
  </conditionalFormatting>
  <conditionalFormatting sqref="B17:D127 F17:I12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127 F17:I127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284.33851218210873</v>
      </c>
      <c r="M3" s="203">
        <f>SUBTOTAL(9,M5:M1048576)</f>
        <v>9175.7000000000007</v>
      </c>
      <c r="N3" s="204">
        <f>SUBTOTAL(9,N5:N1048576)</f>
        <v>2609004.8862293754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566</v>
      </c>
      <c r="B5" s="741" t="s">
        <v>567</v>
      </c>
      <c r="C5" s="742" t="s">
        <v>580</v>
      </c>
      <c r="D5" s="743" t="s">
        <v>581</v>
      </c>
      <c r="E5" s="744">
        <v>50113001</v>
      </c>
      <c r="F5" s="743" t="s">
        <v>651</v>
      </c>
      <c r="G5" s="742" t="s">
        <v>652</v>
      </c>
      <c r="H5" s="742">
        <v>212880</v>
      </c>
      <c r="I5" s="742">
        <v>212880</v>
      </c>
      <c r="J5" s="742" t="s">
        <v>653</v>
      </c>
      <c r="K5" s="742" t="s">
        <v>654</v>
      </c>
      <c r="L5" s="745">
        <v>112.97000000000001</v>
      </c>
      <c r="M5" s="745">
        <v>9</v>
      </c>
      <c r="N5" s="746">
        <v>1016.7300000000001</v>
      </c>
    </row>
    <row r="6" spans="1:14" ht="14.4" customHeight="1" x14ac:dyDescent="0.3">
      <c r="A6" s="747" t="s">
        <v>566</v>
      </c>
      <c r="B6" s="748" t="s">
        <v>567</v>
      </c>
      <c r="C6" s="749" t="s">
        <v>580</v>
      </c>
      <c r="D6" s="750" t="s">
        <v>581</v>
      </c>
      <c r="E6" s="751">
        <v>50113001</v>
      </c>
      <c r="F6" s="750" t="s">
        <v>651</v>
      </c>
      <c r="G6" s="749" t="s">
        <v>652</v>
      </c>
      <c r="H6" s="749">
        <v>187814</v>
      </c>
      <c r="I6" s="749">
        <v>87814</v>
      </c>
      <c r="J6" s="749" t="s">
        <v>655</v>
      </c>
      <c r="K6" s="749" t="s">
        <v>656</v>
      </c>
      <c r="L6" s="752">
        <v>535.71000000000015</v>
      </c>
      <c r="M6" s="752">
        <v>1</v>
      </c>
      <c r="N6" s="753">
        <v>535.71000000000015</v>
      </c>
    </row>
    <row r="7" spans="1:14" ht="14.4" customHeight="1" x14ac:dyDescent="0.3">
      <c r="A7" s="747" t="s">
        <v>566</v>
      </c>
      <c r="B7" s="748" t="s">
        <v>567</v>
      </c>
      <c r="C7" s="749" t="s">
        <v>580</v>
      </c>
      <c r="D7" s="750" t="s">
        <v>581</v>
      </c>
      <c r="E7" s="751">
        <v>50113001</v>
      </c>
      <c r="F7" s="750" t="s">
        <v>651</v>
      </c>
      <c r="G7" s="749" t="s">
        <v>657</v>
      </c>
      <c r="H7" s="749">
        <v>190044</v>
      </c>
      <c r="I7" s="749">
        <v>90044</v>
      </c>
      <c r="J7" s="749" t="s">
        <v>658</v>
      </c>
      <c r="K7" s="749" t="s">
        <v>659</v>
      </c>
      <c r="L7" s="752">
        <v>37.22</v>
      </c>
      <c r="M7" s="752">
        <v>5</v>
      </c>
      <c r="N7" s="753">
        <v>186.1</v>
      </c>
    </row>
    <row r="8" spans="1:14" ht="14.4" customHeight="1" x14ac:dyDescent="0.3">
      <c r="A8" s="747" t="s">
        <v>566</v>
      </c>
      <c r="B8" s="748" t="s">
        <v>567</v>
      </c>
      <c r="C8" s="749" t="s">
        <v>580</v>
      </c>
      <c r="D8" s="750" t="s">
        <v>581</v>
      </c>
      <c r="E8" s="751">
        <v>50113001</v>
      </c>
      <c r="F8" s="750" t="s">
        <v>651</v>
      </c>
      <c r="G8" s="749" t="s">
        <v>652</v>
      </c>
      <c r="H8" s="749">
        <v>184090</v>
      </c>
      <c r="I8" s="749">
        <v>84090</v>
      </c>
      <c r="J8" s="749" t="s">
        <v>660</v>
      </c>
      <c r="K8" s="749" t="s">
        <v>661</v>
      </c>
      <c r="L8" s="752">
        <v>60.56</v>
      </c>
      <c r="M8" s="752">
        <v>2</v>
      </c>
      <c r="N8" s="753">
        <v>121.12</v>
      </c>
    </row>
    <row r="9" spans="1:14" ht="14.4" customHeight="1" x14ac:dyDescent="0.3">
      <c r="A9" s="747" t="s">
        <v>566</v>
      </c>
      <c r="B9" s="748" t="s">
        <v>567</v>
      </c>
      <c r="C9" s="749" t="s">
        <v>580</v>
      </c>
      <c r="D9" s="750" t="s">
        <v>581</v>
      </c>
      <c r="E9" s="751">
        <v>50113001</v>
      </c>
      <c r="F9" s="750" t="s">
        <v>651</v>
      </c>
      <c r="G9" s="749" t="s">
        <v>652</v>
      </c>
      <c r="H9" s="749">
        <v>840893</v>
      </c>
      <c r="I9" s="749">
        <v>0</v>
      </c>
      <c r="J9" s="749" t="s">
        <v>662</v>
      </c>
      <c r="K9" s="749" t="s">
        <v>663</v>
      </c>
      <c r="L9" s="752">
        <v>180.48880435887395</v>
      </c>
      <c r="M9" s="752">
        <v>3</v>
      </c>
      <c r="N9" s="753">
        <v>541.46641307662185</v>
      </c>
    </row>
    <row r="10" spans="1:14" ht="14.4" customHeight="1" x14ac:dyDescent="0.3">
      <c r="A10" s="747" t="s">
        <v>566</v>
      </c>
      <c r="B10" s="748" t="s">
        <v>567</v>
      </c>
      <c r="C10" s="749" t="s">
        <v>580</v>
      </c>
      <c r="D10" s="750" t="s">
        <v>581</v>
      </c>
      <c r="E10" s="751">
        <v>50113001</v>
      </c>
      <c r="F10" s="750" t="s">
        <v>651</v>
      </c>
      <c r="G10" s="749" t="s">
        <v>652</v>
      </c>
      <c r="H10" s="749">
        <v>849383</v>
      </c>
      <c r="I10" s="749">
        <v>0</v>
      </c>
      <c r="J10" s="749" t="s">
        <v>664</v>
      </c>
      <c r="K10" s="749" t="s">
        <v>568</v>
      </c>
      <c r="L10" s="752">
        <v>493.57409922586908</v>
      </c>
      <c r="M10" s="752">
        <v>1</v>
      </c>
      <c r="N10" s="753">
        <v>493.57409922586908</v>
      </c>
    </row>
    <row r="11" spans="1:14" ht="14.4" customHeight="1" x14ac:dyDescent="0.3">
      <c r="A11" s="747" t="s">
        <v>566</v>
      </c>
      <c r="B11" s="748" t="s">
        <v>567</v>
      </c>
      <c r="C11" s="749" t="s">
        <v>580</v>
      </c>
      <c r="D11" s="750" t="s">
        <v>581</v>
      </c>
      <c r="E11" s="751">
        <v>50113001</v>
      </c>
      <c r="F11" s="750" t="s">
        <v>651</v>
      </c>
      <c r="G11" s="749" t="s">
        <v>652</v>
      </c>
      <c r="H11" s="749">
        <v>100498</v>
      </c>
      <c r="I11" s="749">
        <v>498</v>
      </c>
      <c r="J11" s="749" t="s">
        <v>665</v>
      </c>
      <c r="K11" s="749" t="s">
        <v>666</v>
      </c>
      <c r="L11" s="752">
        <v>108.75000000000003</v>
      </c>
      <c r="M11" s="752">
        <v>1</v>
      </c>
      <c r="N11" s="753">
        <v>108.75000000000003</v>
      </c>
    </row>
    <row r="12" spans="1:14" ht="14.4" customHeight="1" x14ac:dyDescent="0.3">
      <c r="A12" s="747" t="s">
        <v>566</v>
      </c>
      <c r="B12" s="748" t="s">
        <v>567</v>
      </c>
      <c r="C12" s="749" t="s">
        <v>580</v>
      </c>
      <c r="D12" s="750" t="s">
        <v>581</v>
      </c>
      <c r="E12" s="751">
        <v>50113001</v>
      </c>
      <c r="F12" s="750" t="s">
        <v>651</v>
      </c>
      <c r="G12" s="749" t="s">
        <v>657</v>
      </c>
      <c r="H12" s="749">
        <v>127736</v>
      </c>
      <c r="I12" s="749">
        <v>127736</v>
      </c>
      <c r="J12" s="749" t="s">
        <v>667</v>
      </c>
      <c r="K12" s="749" t="s">
        <v>668</v>
      </c>
      <c r="L12" s="752">
        <v>49.37</v>
      </c>
      <c r="M12" s="752">
        <v>1</v>
      </c>
      <c r="N12" s="753">
        <v>49.37</v>
      </c>
    </row>
    <row r="13" spans="1:14" ht="14.4" customHeight="1" x14ac:dyDescent="0.3">
      <c r="A13" s="747" t="s">
        <v>566</v>
      </c>
      <c r="B13" s="748" t="s">
        <v>567</v>
      </c>
      <c r="C13" s="749" t="s">
        <v>580</v>
      </c>
      <c r="D13" s="750" t="s">
        <v>581</v>
      </c>
      <c r="E13" s="751">
        <v>50113001</v>
      </c>
      <c r="F13" s="750" t="s">
        <v>651</v>
      </c>
      <c r="G13" s="749" t="s">
        <v>657</v>
      </c>
      <c r="H13" s="749">
        <v>107981</v>
      </c>
      <c r="I13" s="749">
        <v>7981</v>
      </c>
      <c r="J13" s="749" t="s">
        <v>669</v>
      </c>
      <c r="K13" s="749" t="s">
        <v>670</v>
      </c>
      <c r="L13" s="752">
        <v>50.840000000000011</v>
      </c>
      <c r="M13" s="752">
        <v>3</v>
      </c>
      <c r="N13" s="753">
        <v>152.52000000000004</v>
      </c>
    </row>
    <row r="14" spans="1:14" ht="14.4" customHeight="1" x14ac:dyDescent="0.3">
      <c r="A14" s="747" t="s">
        <v>566</v>
      </c>
      <c r="B14" s="748" t="s">
        <v>567</v>
      </c>
      <c r="C14" s="749" t="s">
        <v>580</v>
      </c>
      <c r="D14" s="750" t="s">
        <v>581</v>
      </c>
      <c r="E14" s="751">
        <v>50113001</v>
      </c>
      <c r="F14" s="750" t="s">
        <v>651</v>
      </c>
      <c r="G14" s="749" t="s">
        <v>657</v>
      </c>
      <c r="H14" s="749">
        <v>109709</v>
      </c>
      <c r="I14" s="749">
        <v>9709</v>
      </c>
      <c r="J14" s="749" t="s">
        <v>671</v>
      </c>
      <c r="K14" s="749" t="s">
        <v>672</v>
      </c>
      <c r="L14" s="752">
        <v>85.89500000000001</v>
      </c>
      <c r="M14" s="752">
        <v>20</v>
      </c>
      <c r="N14" s="753">
        <v>1717.9</v>
      </c>
    </row>
    <row r="15" spans="1:14" ht="14.4" customHeight="1" x14ac:dyDescent="0.3">
      <c r="A15" s="747" t="s">
        <v>566</v>
      </c>
      <c r="B15" s="748" t="s">
        <v>567</v>
      </c>
      <c r="C15" s="749" t="s">
        <v>585</v>
      </c>
      <c r="D15" s="750" t="s">
        <v>586</v>
      </c>
      <c r="E15" s="751">
        <v>50113001</v>
      </c>
      <c r="F15" s="750" t="s">
        <v>651</v>
      </c>
      <c r="G15" s="749" t="s">
        <v>652</v>
      </c>
      <c r="H15" s="749">
        <v>196884</v>
      </c>
      <c r="I15" s="749">
        <v>96884</v>
      </c>
      <c r="J15" s="749" t="s">
        <v>673</v>
      </c>
      <c r="K15" s="749" t="s">
        <v>674</v>
      </c>
      <c r="L15" s="752">
        <v>9.3500089425359079</v>
      </c>
      <c r="M15" s="752">
        <v>1</v>
      </c>
      <c r="N15" s="753">
        <v>9.3500089425359079</v>
      </c>
    </row>
    <row r="16" spans="1:14" ht="14.4" customHeight="1" x14ac:dyDescent="0.3">
      <c r="A16" s="747" t="s">
        <v>566</v>
      </c>
      <c r="B16" s="748" t="s">
        <v>567</v>
      </c>
      <c r="C16" s="749" t="s">
        <v>585</v>
      </c>
      <c r="D16" s="750" t="s">
        <v>586</v>
      </c>
      <c r="E16" s="751">
        <v>50113001</v>
      </c>
      <c r="F16" s="750" t="s">
        <v>651</v>
      </c>
      <c r="G16" s="749" t="s">
        <v>652</v>
      </c>
      <c r="H16" s="749">
        <v>146686</v>
      </c>
      <c r="I16" s="749">
        <v>146686</v>
      </c>
      <c r="J16" s="749" t="s">
        <v>675</v>
      </c>
      <c r="K16" s="749" t="s">
        <v>676</v>
      </c>
      <c r="L16" s="752">
        <v>19.8</v>
      </c>
      <c r="M16" s="752">
        <v>120</v>
      </c>
      <c r="N16" s="753">
        <v>2376</v>
      </c>
    </row>
    <row r="17" spans="1:14" ht="14.4" customHeight="1" x14ac:dyDescent="0.3">
      <c r="A17" s="747" t="s">
        <v>566</v>
      </c>
      <c r="B17" s="748" t="s">
        <v>567</v>
      </c>
      <c r="C17" s="749" t="s">
        <v>585</v>
      </c>
      <c r="D17" s="750" t="s">
        <v>586</v>
      </c>
      <c r="E17" s="751">
        <v>50113001</v>
      </c>
      <c r="F17" s="750" t="s">
        <v>651</v>
      </c>
      <c r="G17" s="749" t="s">
        <v>652</v>
      </c>
      <c r="H17" s="749">
        <v>846758</v>
      </c>
      <c r="I17" s="749">
        <v>103387</v>
      </c>
      <c r="J17" s="749" t="s">
        <v>677</v>
      </c>
      <c r="K17" s="749" t="s">
        <v>678</v>
      </c>
      <c r="L17" s="752">
        <v>72.831500000000005</v>
      </c>
      <c r="M17" s="752">
        <v>200</v>
      </c>
      <c r="N17" s="753">
        <v>14566.300000000001</v>
      </c>
    </row>
    <row r="18" spans="1:14" ht="14.4" customHeight="1" x14ac:dyDescent="0.3">
      <c r="A18" s="747" t="s">
        <v>566</v>
      </c>
      <c r="B18" s="748" t="s">
        <v>567</v>
      </c>
      <c r="C18" s="749" t="s">
        <v>585</v>
      </c>
      <c r="D18" s="750" t="s">
        <v>586</v>
      </c>
      <c r="E18" s="751">
        <v>50113001</v>
      </c>
      <c r="F18" s="750" t="s">
        <v>651</v>
      </c>
      <c r="G18" s="749" t="s">
        <v>652</v>
      </c>
      <c r="H18" s="749">
        <v>192729</v>
      </c>
      <c r="I18" s="749">
        <v>92729</v>
      </c>
      <c r="J18" s="749" t="s">
        <v>679</v>
      </c>
      <c r="K18" s="749" t="s">
        <v>680</v>
      </c>
      <c r="L18" s="752">
        <v>48.319999999999986</v>
      </c>
      <c r="M18" s="752">
        <v>5</v>
      </c>
      <c r="N18" s="753">
        <v>241.59999999999994</v>
      </c>
    </row>
    <row r="19" spans="1:14" ht="14.4" customHeight="1" x14ac:dyDescent="0.3">
      <c r="A19" s="747" t="s">
        <v>566</v>
      </c>
      <c r="B19" s="748" t="s">
        <v>567</v>
      </c>
      <c r="C19" s="749" t="s">
        <v>585</v>
      </c>
      <c r="D19" s="750" t="s">
        <v>586</v>
      </c>
      <c r="E19" s="751">
        <v>50113001</v>
      </c>
      <c r="F19" s="750" t="s">
        <v>651</v>
      </c>
      <c r="G19" s="749" t="s">
        <v>652</v>
      </c>
      <c r="H19" s="749">
        <v>202701</v>
      </c>
      <c r="I19" s="749">
        <v>202701</v>
      </c>
      <c r="J19" s="749" t="s">
        <v>681</v>
      </c>
      <c r="K19" s="749" t="s">
        <v>682</v>
      </c>
      <c r="L19" s="752">
        <v>121.13</v>
      </c>
      <c r="M19" s="752">
        <v>3</v>
      </c>
      <c r="N19" s="753">
        <v>363.39</v>
      </c>
    </row>
    <row r="20" spans="1:14" ht="14.4" customHeight="1" x14ac:dyDescent="0.3">
      <c r="A20" s="747" t="s">
        <v>566</v>
      </c>
      <c r="B20" s="748" t="s">
        <v>567</v>
      </c>
      <c r="C20" s="749" t="s">
        <v>585</v>
      </c>
      <c r="D20" s="750" t="s">
        <v>586</v>
      </c>
      <c r="E20" s="751">
        <v>50113001</v>
      </c>
      <c r="F20" s="750" t="s">
        <v>651</v>
      </c>
      <c r="G20" s="749" t="s">
        <v>652</v>
      </c>
      <c r="H20" s="749">
        <v>845008</v>
      </c>
      <c r="I20" s="749">
        <v>107806</v>
      </c>
      <c r="J20" s="749" t="s">
        <v>681</v>
      </c>
      <c r="K20" s="749" t="s">
        <v>683</v>
      </c>
      <c r="L20" s="752">
        <v>52.590000000000011</v>
      </c>
      <c r="M20" s="752">
        <v>5</v>
      </c>
      <c r="N20" s="753">
        <v>262.95000000000005</v>
      </c>
    </row>
    <row r="21" spans="1:14" ht="14.4" customHeight="1" x14ac:dyDescent="0.3">
      <c r="A21" s="747" t="s">
        <v>566</v>
      </c>
      <c r="B21" s="748" t="s">
        <v>567</v>
      </c>
      <c r="C21" s="749" t="s">
        <v>585</v>
      </c>
      <c r="D21" s="750" t="s">
        <v>586</v>
      </c>
      <c r="E21" s="751">
        <v>50113001</v>
      </c>
      <c r="F21" s="750" t="s">
        <v>651</v>
      </c>
      <c r="G21" s="749" t="s">
        <v>652</v>
      </c>
      <c r="H21" s="749">
        <v>153200</v>
      </c>
      <c r="I21" s="749">
        <v>53200</v>
      </c>
      <c r="J21" s="749" t="s">
        <v>684</v>
      </c>
      <c r="K21" s="749" t="s">
        <v>685</v>
      </c>
      <c r="L21" s="752">
        <v>52.396000000000001</v>
      </c>
      <c r="M21" s="752">
        <v>5</v>
      </c>
      <c r="N21" s="753">
        <v>261.98</v>
      </c>
    </row>
    <row r="22" spans="1:14" ht="14.4" customHeight="1" x14ac:dyDescent="0.3">
      <c r="A22" s="747" t="s">
        <v>566</v>
      </c>
      <c r="B22" s="748" t="s">
        <v>567</v>
      </c>
      <c r="C22" s="749" t="s">
        <v>585</v>
      </c>
      <c r="D22" s="750" t="s">
        <v>586</v>
      </c>
      <c r="E22" s="751">
        <v>50113001</v>
      </c>
      <c r="F22" s="750" t="s">
        <v>651</v>
      </c>
      <c r="G22" s="749" t="s">
        <v>652</v>
      </c>
      <c r="H22" s="749">
        <v>121887</v>
      </c>
      <c r="I22" s="749">
        <v>21887</v>
      </c>
      <c r="J22" s="749" t="s">
        <v>686</v>
      </c>
      <c r="K22" s="749" t="s">
        <v>687</v>
      </c>
      <c r="L22" s="752">
        <v>45.27</v>
      </c>
      <c r="M22" s="752">
        <v>2</v>
      </c>
      <c r="N22" s="753">
        <v>90.54</v>
      </c>
    </row>
    <row r="23" spans="1:14" ht="14.4" customHeight="1" x14ac:dyDescent="0.3">
      <c r="A23" s="747" t="s">
        <v>566</v>
      </c>
      <c r="B23" s="748" t="s">
        <v>567</v>
      </c>
      <c r="C23" s="749" t="s">
        <v>585</v>
      </c>
      <c r="D23" s="750" t="s">
        <v>586</v>
      </c>
      <c r="E23" s="751">
        <v>50113001</v>
      </c>
      <c r="F23" s="750" t="s">
        <v>651</v>
      </c>
      <c r="G23" s="749" t="s">
        <v>652</v>
      </c>
      <c r="H23" s="749">
        <v>176954</v>
      </c>
      <c r="I23" s="749">
        <v>176954</v>
      </c>
      <c r="J23" s="749" t="s">
        <v>688</v>
      </c>
      <c r="K23" s="749" t="s">
        <v>689</v>
      </c>
      <c r="L23" s="752">
        <v>95.565000000000026</v>
      </c>
      <c r="M23" s="752">
        <v>2</v>
      </c>
      <c r="N23" s="753">
        <v>191.13000000000005</v>
      </c>
    </row>
    <row r="24" spans="1:14" ht="14.4" customHeight="1" x14ac:dyDescent="0.3">
      <c r="A24" s="747" t="s">
        <v>566</v>
      </c>
      <c r="B24" s="748" t="s">
        <v>567</v>
      </c>
      <c r="C24" s="749" t="s">
        <v>585</v>
      </c>
      <c r="D24" s="750" t="s">
        <v>586</v>
      </c>
      <c r="E24" s="751">
        <v>50113001</v>
      </c>
      <c r="F24" s="750" t="s">
        <v>651</v>
      </c>
      <c r="G24" s="749" t="s">
        <v>652</v>
      </c>
      <c r="H24" s="749">
        <v>194916</v>
      </c>
      <c r="I24" s="749">
        <v>94916</v>
      </c>
      <c r="J24" s="749" t="s">
        <v>690</v>
      </c>
      <c r="K24" s="749" t="s">
        <v>691</v>
      </c>
      <c r="L24" s="752">
        <v>84.989833333333337</v>
      </c>
      <c r="M24" s="752">
        <v>60</v>
      </c>
      <c r="N24" s="753">
        <v>5099.3900000000003</v>
      </c>
    </row>
    <row r="25" spans="1:14" ht="14.4" customHeight="1" x14ac:dyDescent="0.3">
      <c r="A25" s="747" t="s">
        <v>566</v>
      </c>
      <c r="B25" s="748" t="s">
        <v>567</v>
      </c>
      <c r="C25" s="749" t="s">
        <v>585</v>
      </c>
      <c r="D25" s="750" t="s">
        <v>586</v>
      </c>
      <c r="E25" s="751">
        <v>50113001</v>
      </c>
      <c r="F25" s="750" t="s">
        <v>651</v>
      </c>
      <c r="G25" s="749" t="s">
        <v>652</v>
      </c>
      <c r="H25" s="749">
        <v>158668</v>
      </c>
      <c r="I25" s="749">
        <v>158668</v>
      </c>
      <c r="J25" s="749" t="s">
        <v>692</v>
      </c>
      <c r="K25" s="749" t="s">
        <v>693</v>
      </c>
      <c r="L25" s="752">
        <v>71.81</v>
      </c>
      <c r="M25" s="752">
        <v>270</v>
      </c>
      <c r="N25" s="753">
        <v>19388.7</v>
      </c>
    </row>
    <row r="26" spans="1:14" ht="14.4" customHeight="1" x14ac:dyDescent="0.3">
      <c r="A26" s="747" t="s">
        <v>566</v>
      </c>
      <c r="B26" s="748" t="s">
        <v>567</v>
      </c>
      <c r="C26" s="749" t="s">
        <v>585</v>
      </c>
      <c r="D26" s="750" t="s">
        <v>586</v>
      </c>
      <c r="E26" s="751">
        <v>50113001</v>
      </c>
      <c r="F26" s="750" t="s">
        <v>651</v>
      </c>
      <c r="G26" s="749" t="s">
        <v>652</v>
      </c>
      <c r="H26" s="749">
        <v>196610</v>
      </c>
      <c r="I26" s="749">
        <v>96610</v>
      </c>
      <c r="J26" s="749" t="s">
        <v>694</v>
      </c>
      <c r="K26" s="749" t="s">
        <v>695</v>
      </c>
      <c r="L26" s="752">
        <v>46.083333333333336</v>
      </c>
      <c r="M26" s="752">
        <v>3</v>
      </c>
      <c r="N26" s="753">
        <v>138.25</v>
      </c>
    </row>
    <row r="27" spans="1:14" ht="14.4" customHeight="1" x14ac:dyDescent="0.3">
      <c r="A27" s="747" t="s">
        <v>566</v>
      </c>
      <c r="B27" s="748" t="s">
        <v>567</v>
      </c>
      <c r="C27" s="749" t="s">
        <v>585</v>
      </c>
      <c r="D27" s="750" t="s">
        <v>586</v>
      </c>
      <c r="E27" s="751">
        <v>50113001</v>
      </c>
      <c r="F27" s="750" t="s">
        <v>651</v>
      </c>
      <c r="G27" s="749" t="s">
        <v>652</v>
      </c>
      <c r="H27" s="749">
        <v>847713</v>
      </c>
      <c r="I27" s="749">
        <v>125526</v>
      </c>
      <c r="J27" s="749" t="s">
        <v>696</v>
      </c>
      <c r="K27" s="749" t="s">
        <v>697</v>
      </c>
      <c r="L27" s="752">
        <v>84.25</v>
      </c>
      <c r="M27" s="752">
        <v>2</v>
      </c>
      <c r="N27" s="753">
        <v>168.5</v>
      </c>
    </row>
    <row r="28" spans="1:14" ht="14.4" customHeight="1" x14ac:dyDescent="0.3">
      <c r="A28" s="747" t="s">
        <v>566</v>
      </c>
      <c r="B28" s="748" t="s">
        <v>567</v>
      </c>
      <c r="C28" s="749" t="s">
        <v>585</v>
      </c>
      <c r="D28" s="750" t="s">
        <v>586</v>
      </c>
      <c r="E28" s="751">
        <v>50113001</v>
      </c>
      <c r="F28" s="750" t="s">
        <v>651</v>
      </c>
      <c r="G28" s="749" t="s">
        <v>652</v>
      </c>
      <c r="H28" s="749">
        <v>169789</v>
      </c>
      <c r="I28" s="749">
        <v>69789</v>
      </c>
      <c r="J28" s="749" t="s">
        <v>698</v>
      </c>
      <c r="K28" s="749" t="s">
        <v>699</v>
      </c>
      <c r="L28" s="752">
        <v>21.88</v>
      </c>
      <c r="M28" s="752">
        <v>108</v>
      </c>
      <c r="N28" s="753">
        <v>2363.04</v>
      </c>
    </row>
    <row r="29" spans="1:14" ht="14.4" customHeight="1" x14ac:dyDescent="0.3">
      <c r="A29" s="747" t="s">
        <v>566</v>
      </c>
      <c r="B29" s="748" t="s">
        <v>567</v>
      </c>
      <c r="C29" s="749" t="s">
        <v>585</v>
      </c>
      <c r="D29" s="750" t="s">
        <v>586</v>
      </c>
      <c r="E29" s="751">
        <v>50113001</v>
      </c>
      <c r="F29" s="750" t="s">
        <v>651</v>
      </c>
      <c r="G29" s="749" t="s">
        <v>652</v>
      </c>
      <c r="H29" s="749">
        <v>169595</v>
      </c>
      <c r="I29" s="749">
        <v>69595</v>
      </c>
      <c r="J29" s="749" t="s">
        <v>700</v>
      </c>
      <c r="K29" s="749" t="s">
        <v>701</v>
      </c>
      <c r="L29" s="752">
        <v>612.61</v>
      </c>
      <c r="M29" s="752">
        <v>10</v>
      </c>
      <c r="N29" s="753">
        <v>6126.1</v>
      </c>
    </row>
    <row r="30" spans="1:14" ht="14.4" customHeight="1" x14ac:dyDescent="0.3">
      <c r="A30" s="747" t="s">
        <v>566</v>
      </c>
      <c r="B30" s="748" t="s">
        <v>567</v>
      </c>
      <c r="C30" s="749" t="s">
        <v>585</v>
      </c>
      <c r="D30" s="750" t="s">
        <v>586</v>
      </c>
      <c r="E30" s="751">
        <v>50113001</v>
      </c>
      <c r="F30" s="750" t="s">
        <v>651</v>
      </c>
      <c r="G30" s="749" t="s">
        <v>652</v>
      </c>
      <c r="H30" s="749">
        <v>187764</v>
      </c>
      <c r="I30" s="749">
        <v>87764</v>
      </c>
      <c r="J30" s="749" t="s">
        <v>702</v>
      </c>
      <c r="K30" s="749" t="s">
        <v>703</v>
      </c>
      <c r="L30" s="752">
        <v>52.460000000000015</v>
      </c>
      <c r="M30" s="752">
        <v>20</v>
      </c>
      <c r="N30" s="753">
        <v>1049.2000000000003</v>
      </c>
    </row>
    <row r="31" spans="1:14" ht="14.4" customHeight="1" x14ac:dyDescent="0.3">
      <c r="A31" s="747" t="s">
        <v>566</v>
      </c>
      <c r="B31" s="748" t="s">
        <v>567</v>
      </c>
      <c r="C31" s="749" t="s">
        <v>585</v>
      </c>
      <c r="D31" s="750" t="s">
        <v>586</v>
      </c>
      <c r="E31" s="751">
        <v>50113001</v>
      </c>
      <c r="F31" s="750" t="s">
        <v>651</v>
      </c>
      <c r="G31" s="749" t="s">
        <v>652</v>
      </c>
      <c r="H31" s="749">
        <v>187825</v>
      </c>
      <c r="I31" s="749">
        <v>87825</v>
      </c>
      <c r="J31" s="749" t="s">
        <v>704</v>
      </c>
      <c r="K31" s="749" t="s">
        <v>703</v>
      </c>
      <c r="L31" s="752">
        <v>80.370000000000033</v>
      </c>
      <c r="M31" s="752">
        <v>20</v>
      </c>
      <c r="N31" s="753">
        <v>1607.4000000000005</v>
      </c>
    </row>
    <row r="32" spans="1:14" ht="14.4" customHeight="1" x14ac:dyDescent="0.3">
      <c r="A32" s="747" t="s">
        <v>566</v>
      </c>
      <c r="B32" s="748" t="s">
        <v>567</v>
      </c>
      <c r="C32" s="749" t="s">
        <v>585</v>
      </c>
      <c r="D32" s="750" t="s">
        <v>586</v>
      </c>
      <c r="E32" s="751">
        <v>50113001</v>
      </c>
      <c r="F32" s="750" t="s">
        <v>651</v>
      </c>
      <c r="G32" s="749" t="s">
        <v>652</v>
      </c>
      <c r="H32" s="749">
        <v>169667</v>
      </c>
      <c r="I32" s="749">
        <v>69667</v>
      </c>
      <c r="J32" s="749" t="s">
        <v>705</v>
      </c>
      <c r="K32" s="749" t="s">
        <v>703</v>
      </c>
      <c r="L32" s="752">
        <v>103.57000000000001</v>
      </c>
      <c r="M32" s="752">
        <v>20</v>
      </c>
      <c r="N32" s="753">
        <v>2071.4</v>
      </c>
    </row>
    <row r="33" spans="1:14" ht="14.4" customHeight="1" x14ac:dyDescent="0.3">
      <c r="A33" s="747" t="s">
        <v>566</v>
      </c>
      <c r="B33" s="748" t="s">
        <v>567</v>
      </c>
      <c r="C33" s="749" t="s">
        <v>585</v>
      </c>
      <c r="D33" s="750" t="s">
        <v>586</v>
      </c>
      <c r="E33" s="751">
        <v>50113001</v>
      </c>
      <c r="F33" s="750" t="s">
        <v>651</v>
      </c>
      <c r="G33" s="749" t="s">
        <v>652</v>
      </c>
      <c r="H33" s="749">
        <v>173394</v>
      </c>
      <c r="I33" s="749">
        <v>173394</v>
      </c>
      <c r="J33" s="749" t="s">
        <v>706</v>
      </c>
      <c r="K33" s="749" t="s">
        <v>707</v>
      </c>
      <c r="L33" s="752">
        <v>376.6400051891718</v>
      </c>
      <c r="M33" s="752">
        <v>5</v>
      </c>
      <c r="N33" s="753">
        <v>1883.2000259458591</v>
      </c>
    </row>
    <row r="34" spans="1:14" ht="14.4" customHeight="1" x14ac:dyDescent="0.3">
      <c r="A34" s="747" t="s">
        <v>566</v>
      </c>
      <c r="B34" s="748" t="s">
        <v>567</v>
      </c>
      <c r="C34" s="749" t="s">
        <v>585</v>
      </c>
      <c r="D34" s="750" t="s">
        <v>586</v>
      </c>
      <c r="E34" s="751">
        <v>50113001</v>
      </c>
      <c r="F34" s="750" t="s">
        <v>651</v>
      </c>
      <c r="G34" s="749" t="s">
        <v>652</v>
      </c>
      <c r="H34" s="749">
        <v>196303</v>
      </c>
      <c r="I34" s="749">
        <v>96303</v>
      </c>
      <c r="J34" s="749" t="s">
        <v>708</v>
      </c>
      <c r="K34" s="749" t="s">
        <v>709</v>
      </c>
      <c r="L34" s="752">
        <v>40.95000000000001</v>
      </c>
      <c r="M34" s="752">
        <v>2</v>
      </c>
      <c r="N34" s="753">
        <v>81.90000000000002</v>
      </c>
    </row>
    <row r="35" spans="1:14" ht="14.4" customHeight="1" x14ac:dyDescent="0.3">
      <c r="A35" s="747" t="s">
        <v>566</v>
      </c>
      <c r="B35" s="748" t="s">
        <v>567</v>
      </c>
      <c r="C35" s="749" t="s">
        <v>585</v>
      </c>
      <c r="D35" s="750" t="s">
        <v>586</v>
      </c>
      <c r="E35" s="751">
        <v>50113001</v>
      </c>
      <c r="F35" s="750" t="s">
        <v>651</v>
      </c>
      <c r="G35" s="749" t="s">
        <v>652</v>
      </c>
      <c r="H35" s="749">
        <v>162858</v>
      </c>
      <c r="I35" s="749">
        <v>162858</v>
      </c>
      <c r="J35" s="749" t="s">
        <v>710</v>
      </c>
      <c r="K35" s="749" t="s">
        <v>711</v>
      </c>
      <c r="L35" s="752">
        <v>39.68</v>
      </c>
      <c r="M35" s="752">
        <v>1</v>
      </c>
      <c r="N35" s="753">
        <v>39.68</v>
      </c>
    </row>
    <row r="36" spans="1:14" ht="14.4" customHeight="1" x14ac:dyDescent="0.3">
      <c r="A36" s="747" t="s">
        <v>566</v>
      </c>
      <c r="B36" s="748" t="s">
        <v>567</v>
      </c>
      <c r="C36" s="749" t="s">
        <v>585</v>
      </c>
      <c r="D36" s="750" t="s">
        <v>586</v>
      </c>
      <c r="E36" s="751">
        <v>50113001</v>
      </c>
      <c r="F36" s="750" t="s">
        <v>651</v>
      </c>
      <c r="G36" s="749" t="s">
        <v>652</v>
      </c>
      <c r="H36" s="749">
        <v>112895</v>
      </c>
      <c r="I36" s="749">
        <v>12895</v>
      </c>
      <c r="J36" s="749" t="s">
        <v>712</v>
      </c>
      <c r="K36" s="749" t="s">
        <v>713</v>
      </c>
      <c r="L36" s="752">
        <v>106.58000000000003</v>
      </c>
      <c r="M36" s="752">
        <v>1</v>
      </c>
      <c r="N36" s="753">
        <v>106.58000000000003</v>
      </c>
    </row>
    <row r="37" spans="1:14" ht="14.4" customHeight="1" x14ac:dyDescent="0.3">
      <c r="A37" s="747" t="s">
        <v>566</v>
      </c>
      <c r="B37" s="748" t="s">
        <v>567</v>
      </c>
      <c r="C37" s="749" t="s">
        <v>585</v>
      </c>
      <c r="D37" s="750" t="s">
        <v>586</v>
      </c>
      <c r="E37" s="751">
        <v>50113001</v>
      </c>
      <c r="F37" s="750" t="s">
        <v>651</v>
      </c>
      <c r="G37" s="749" t="s">
        <v>657</v>
      </c>
      <c r="H37" s="749">
        <v>112892</v>
      </c>
      <c r="I37" s="749">
        <v>12892</v>
      </c>
      <c r="J37" s="749" t="s">
        <v>712</v>
      </c>
      <c r="K37" s="749" t="s">
        <v>714</v>
      </c>
      <c r="L37" s="752">
        <v>104.35000000000002</v>
      </c>
      <c r="M37" s="752">
        <v>2</v>
      </c>
      <c r="N37" s="753">
        <v>208.70000000000005</v>
      </c>
    </row>
    <row r="38" spans="1:14" ht="14.4" customHeight="1" x14ac:dyDescent="0.3">
      <c r="A38" s="747" t="s">
        <v>566</v>
      </c>
      <c r="B38" s="748" t="s">
        <v>567</v>
      </c>
      <c r="C38" s="749" t="s">
        <v>585</v>
      </c>
      <c r="D38" s="750" t="s">
        <v>586</v>
      </c>
      <c r="E38" s="751">
        <v>50113001</v>
      </c>
      <c r="F38" s="750" t="s">
        <v>651</v>
      </c>
      <c r="G38" s="749" t="s">
        <v>652</v>
      </c>
      <c r="H38" s="749">
        <v>176496</v>
      </c>
      <c r="I38" s="749">
        <v>76496</v>
      </c>
      <c r="J38" s="749" t="s">
        <v>715</v>
      </c>
      <c r="K38" s="749" t="s">
        <v>716</v>
      </c>
      <c r="L38" s="752">
        <v>125.43</v>
      </c>
      <c r="M38" s="752">
        <v>60</v>
      </c>
      <c r="N38" s="753">
        <v>7525.8</v>
      </c>
    </row>
    <row r="39" spans="1:14" ht="14.4" customHeight="1" x14ac:dyDescent="0.3">
      <c r="A39" s="747" t="s">
        <v>566</v>
      </c>
      <c r="B39" s="748" t="s">
        <v>567</v>
      </c>
      <c r="C39" s="749" t="s">
        <v>585</v>
      </c>
      <c r="D39" s="750" t="s">
        <v>586</v>
      </c>
      <c r="E39" s="751">
        <v>50113001</v>
      </c>
      <c r="F39" s="750" t="s">
        <v>651</v>
      </c>
      <c r="G39" s="749" t="s">
        <v>652</v>
      </c>
      <c r="H39" s="749">
        <v>162320</v>
      </c>
      <c r="I39" s="749">
        <v>62320</v>
      </c>
      <c r="J39" s="749" t="s">
        <v>717</v>
      </c>
      <c r="K39" s="749" t="s">
        <v>718</v>
      </c>
      <c r="L39" s="752">
        <v>74.429999999999993</v>
      </c>
      <c r="M39" s="752">
        <v>10</v>
      </c>
      <c r="N39" s="753">
        <v>744.3</v>
      </c>
    </row>
    <row r="40" spans="1:14" ht="14.4" customHeight="1" x14ac:dyDescent="0.3">
      <c r="A40" s="747" t="s">
        <v>566</v>
      </c>
      <c r="B40" s="748" t="s">
        <v>567</v>
      </c>
      <c r="C40" s="749" t="s">
        <v>585</v>
      </c>
      <c r="D40" s="750" t="s">
        <v>586</v>
      </c>
      <c r="E40" s="751">
        <v>50113001</v>
      </c>
      <c r="F40" s="750" t="s">
        <v>651</v>
      </c>
      <c r="G40" s="749" t="s">
        <v>652</v>
      </c>
      <c r="H40" s="749">
        <v>162321</v>
      </c>
      <c r="I40" s="749">
        <v>62321</v>
      </c>
      <c r="J40" s="749" t="s">
        <v>717</v>
      </c>
      <c r="K40" s="749" t="s">
        <v>719</v>
      </c>
      <c r="L40" s="752">
        <v>122.74</v>
      </c>
      <c r="M40" s="752">
        <v>1</v>
      </c>
      <c r="N40" s="753">
        <v>122.74</v>
      </c>
    </row>
    <row r="41" spans="1:14" ht="14.4" customHeight="1" x14ac:dyDescent="0.3">
      <c r="A41" s="747" t="s">
        <v>566</v>
      </c>
      <c r="B41" s="748" t="s">
        <v>567</v>
      </c>
      <c r="C41" s="749" t="s">
        <v>585</v>
      </c>
      <c r="D41" s="750" t="s">
        <v>586</v>
      </c>
      <c r="E41" s="751">
        <v>50113001</v>
      </c>
      <c r="F41" s="750" t="s">
        <v>651</v>
      </c>
      <c r="G41" s="749" t="s">
        <v>657</v>
      </c>
      <c r="H41" s="749">
        <v>183974</v>
      </c>
      <c r="I41" s="749">
        <v>83974</v>
      </c>
      <c r="J41" s="749" t="s">
        <v>720</v>
      </c>
      <c r="K41" s="749" t="s">
        <v>721</v>
      </c>
      <c r="L41" s="752">
        <v>88.46</v>
      </c>
      <c r="M41" s="752">
        <v>20</v>
      </c>
      <c r="N41" s="753">
        <v>1769.1999999999998</v>
      </c>
    </row>
    <row r="42" spans="1:14" ht="14.4" customHeight="1" x14ac:dyDescent="0.3">
      <c r="A42" s="747" t="s">
        <v>566</v>
      </c>
      <c r="B42" s="748" t="s">
        <v>567</v>
      </c>
      <c r="C42" s="749" t="s">
        <v>585</v>
      </c>
      <c r="D42" s="750" t="s">
        <v>586</v>
      </c>
      <c r="E42" s="751">
        <v>50113001</v>
      </c>
      <c r="F42" s="750" t="s">
        <v>651</v>
      </c>
      <c r="G42" s="749" t="s">
        <v>657</v>
      </c>
      <c r="H42" s="749">
        <v>132225</v>
      </c>
      <c r="I42" s="749">
        <v>32225</v>
      </c>
      <c r="J42" s="749" t="s">
        <v>722</v>
      </c>
      <c r="K42" s="749" t="s">
        <v>723</v>
      </c>
      <c r="L42" s="752">
        <v>72.330000000000013</v>
      </c>
      <c r="M42" s="752">
        <v>2</v>
      </c>
      <c r="N42" s="753">
        <v>144.66000000000003</v>
      </c>
    </row>
    <row r="43" spans="1:14" ht="14.4" customHeight="1" x14ac:dyDescent="0.3">
      <c r="A43" s="747" t="s">
        <v>566</v>
      </c>
      <c r="B43" s="748" t="s">
        <v>567</v>
      </c>
      <c r="C43" s="749" t="s">
        <v>585</v>
      </c>
      <c r="D43" s="750" t="s">
        <v>586</v>
      </c>
      <c r="E43" s="751">
        <v>50113001</v>
      </c>
      <c r="F43" s="750" t="s">
        <v>651</v>
      </c>
      <c r="G43" s="749" t="s">
        <v>652</v>
      </c>
      <c r="H43" s="749">
        <v>845329</v>
      </c>
      <c r="I43" s="749">
        <v>0</v>
      </c>
      <c r="J43" s="749" t="s">
        <v>724</v>
      </c>
      <c r="K43" s="749" t="s">
        <v>568</v>
      </c>
      <c r="L43" s="752">
        <v>176.05166666666662</v>
      </c>
      <c r="M43" s="752">
        <v>18</v>
      </c>
      <c r="N43" s="753">
        <v>3168.9299999999994</v>
      </c>
    </row>
    <row r="44" spans="1:14" ht="14.4" customHeight="1" x14ac:dyDescent="0.3">
      <c r="A44" s="747" t="s">
        <v>566</v>
      </c>
      <c r="B44" s="748" t="s">
        <v>567</v>
      </c>
      <c r="C44" s="749" t="s">
        <v>585</v>
      </c>
      <c r="D44" s="750" t="s">
        <v>586</v>
      </c>
      <c r="E44" s="751">
        <v>50113001</v>
      </c>
      <c r="F44" s="750" t="s">
        <v>651</v>
      </c>
      <c r="G44" s="749" t="s">
        <v>652</v>
      </c>
      <c r="H44" s="749">
        <v>203954</v>
      </c>
      <c r="I44" s="749">
        <v>203954</v>
      </c>
      <c r="J44" s="749" t="s">
        <v>725</v>
      </c>
      <c r="K44" s="749" t="s">
        <v>726</v>
      </c>
      <c r="L44" s="752">
        <v>92.410000000000096</v>
      </c>
      <c r="M44" s="752">
        <v>2</v>
      </c>
      <c r="N44" s="753">
        <v>184.82000000000019</v>
      </c>
    </row>
    <row r="45" spans="1:14" ht="14.4" customHeight="1" x14ac:dyDescent="0.3">
      <c r="A45" s="747" t="s">
        <v>566</v>
      </c>
      <c r="B45" s="748" t="s">
        <v>567</v>
      </c>
      <c r="C45" s="749" t="s">
        <v>585</v>
      </c>
      <c r="D45" s="750" t="s">
        <v>586</v>
      </c>
      <c r="E45" s="751">
        <v>50113001</v>
      </c>
      <c r="F45" s="750" t="s">
        <v>651</v>
      </c>
      <c r="G45" s="749" t="s">
        <v>657</v>
      </c>
      <c r="H45" s="749">
        <v>158673</v>
      </c>
      <c r="I45" s="749">
        <v>158673</v>
      </c>
      <c r="J45" s="749" t="s">
        <v>727</v>
      </c>
      <c r="K45" s="749" t="s">
        <v>728</v>
      </c>
      <c r="L45" s="752">
        <v>26.47000000000001</v>
      </c>
      <c r="M45" s="752">
        <v>1</v>
      </c>
      <c r="N45" s="753">
        <v>26.47000000000001</v>
      </c>
    </row>
    <row r="46" spans="1:14" ht="14.4" customHeight="1" x14ac:dyDescent="0.3">
      <c r="A46" s="747" t="s">
        <v>566</v>
      </c>
      <c r="B46" s="748" t="s">
        <v>567</v>
      </c>
      <c r="C46" s="749" t="s">
        <v>585</v>
      </c>
      <c r="D46" s="750" t="s">
        <v>586</v>
      </c>
      <c r="E46" s="751">
        <v>50113001</v>
      </c>
      <c r="F46" s="750" t="s">
        <v>651</v>
      </c>
      <c r="G46" s="749" t="s">
        <v>652</v>
      </c>
      <c r="H46" s="749">
        <v>159392</v>
      </c>
      <c r="I46" s="749">
        <v>59392</v>
      </c>
      <c r="J46" s="749" t="s">
        <v>729</v>
      </c>
      <c r="K46" s="749" t="s">
        <v>730</v>
      </c>
      <c r="L46" s="752">
        <v>62.417200000000008</v>
      </c>
      <c r="M46" s="752">
        <v>50</v>
      </c>
      <c r="N46" s="753">
        <v>3120.8600000000006</v>
      </c>
    </row>
    <row r="47" spans="1:14" ht="14.4" customHeight="1" x14ac:dyDescent="0.3">
      <c r="A47" s="747" t="s">
        <v>566</v>
      </c>
      <c r="B47" s="748" t="s">
        <v>567</v>
      </c>
      <c r="C47" s="749" t="s">
        <v>585</v>
      </c>
      <c r="D47" s="750" t="s">
        <v>586</v>
      </c>
      <c r="E47" s="751">
        <v>50113001</v>
      </c>
      <c r="F47" s="750" t="s">
        <v>651</v>
      </c>
      <c r="G47" s="749" t="s">
        <v>652</v>
      </c>
      <c r="H47" s="749">
        <v>199466</v>
      </c>
      <c r="I47" s="749">
        <v>199466</v>
      </c>
      <c r="J47" s="749" t="s">
        <v>731</v>
      </c>
      <c r="K47" s="749" t="s">
        <v>732</v>
      </c>
      <c r="L47" s="752">
        <v>112.51999999999997</v>
      </c>
      <c r="M47" s="752">
        <v>1</v>
      </c>
      <c r="N47" s="753">
        <v>112.51999999999997</v>
      </c>
    </row>
    <row r="48" spans="1:14" ht="14.4" customHeight="1" x14ac:dyDescent="0.3">
      <c r="A48" s="747" t="s">
        <v>566</v>
      </c>
      <c r="B48" s="748" t="s">
        <v>567</v>
      </c>
      <c r="C48" s="749" t="s">
        <v>585</v>
      </c>
      <c r="D48" s="750" t="s">
        <v>586</v>
      </c>
      <c r="E48" s="751">
        <v>50113001</v>
      </c>
      <c r="F48" s="750" t="s">
        <v>651</v>
      </c>
      <c r="G48" s="749" t="s">
        <v>652</v>
      </c>
      <c r="H48" s="749">
        <v>100409</v>
      </c>
      <c r="I48" s="749">
        <v>409</v>
      </c>
      <c r="J48" s="749" t="s">
        <v>733</v>
      </c>
      <c r="K48" s="749" t="s">
        <v>666</v>
      </c>
      <c r="L48" s="752">
        <v>79.980699999999999</v>
      </c>
      <c r="M48" s="752">
        <v>100</v>
      </c>
      <c r="N48" s="753">
        <v>7998.07</v>
      </c>
    </row>
    <row r="49" spans="1:14" ht="14.4" customHeight="1" x14ac:dyDescent="0.3">
      <c r="A49" s="747" t="s">
        <v>566</v>
      </c>
      <c r="B49" s="748" t="s">
        <v>567</v>
      </c>
      <c r="C49" s="749" t="s">
        <v>585</v>
      </c>
      <c r="D49" s="750" t="s">
        <v>586</v>
      </c>
      <c r="E49" s="751">
        <v>50113001</v>
      </c>
      <c r="F49" s="750" t="s">
        <v>651</v>
      </c>
      <c r="G49" s="749" t="s">
        <v>652</v>
      </c>
      <c r="H49" s="749">
        <v>841498</v>
      </c>
      <c r="I49" s="749">
        <v>0</v>
      </c>
      <c r="J49" s="749" t="s">
        <v>734</v>
      </c>
      <c r="K49" s="749" t="s">
        <v>568</v>
      </c>
      <c r="L49" s="752">
        <v>44.210000000000008</v>
      </c>
      <c r="M49" s="752">
        <v>3</v>
      </c>
      <c r="N49" s="753">
        <v>132.63000000000002</v>
      </c>
    </row>
    <row r="50" spans="1:14" ht="14.4" customHeight="1" x14ac:dyDescent="0.3">
      <c r="A50" s="747" t="s">
        <v>566</v>
      </c>
      <c r="B50" s="748" t="s">
        <v>567</v>
      </c>
      <c r="C50" s="749" t="s">
        <v>585</v>
      </c>
      <c r="D50" s="750" t="s">
        <v>586</v>
      </c>
      <c r="E50" s="751">
        <v>50113001</v>
      </c>
      <c r="F50" s="750" t="s">
        <v>651</v>
      </c>
      <c r="G50" s="749" t="s">
        <v>652</v>
      </c>
      <c r="H50" s="749">
        <v>150660</v>
      </c>
      <c r="I50" s="749">
        <v>150660</v>
      </c>
      <c r="J50" s="749" t="s">
        <v>735</v>
      </c>
      <c r="K50" s="749" t="s">
        <v>736</v>
      </c>
      <c r="L50" s="752">
        <v>791.94749999999988</v>
      </c>
      <c r="M50" s="752">
        <v>8</v>
      </c>
      <c r="N50" s="753">
        <v>6335.579999999999</v>
      </c>
    </row>
    <row r="51" spans="1:14" ht="14.4" customHeight="1" x14ac:dyDescent="0.3">
      <c r="A51" s="747" t="s">
        <v>566</v>
      </c>
      <c r="B51" s="748" t="s">
        <v>567</v>
      </c>
      <c r="C51" s="749" t="s">
        <v>585</v>
      </c>
      <c r="D51" s="750" t="s">
        <v>586</v>
      </c>
      <c r="E51" s="751">
        <v>50113001</v>
      </c>
      <c r="F51" s="750" t="s">
        <v>651</v>
      </c>
      <c r="G51" s="749" t="s">
        <v>657</v>
      </c>
      <c r="H51" s="749">
        <v>214427</v>
      </c>
      <c r="I51" s="749">
        <v>214427</v>
      </c>
      <c r="J51" s="749" t="s">
        <v>737</v>
      </c>
      <c r="K51" s="749" t="s">
        <v>738</v>
      </c>
      <c r="L51" s="752">
        <v>16.611764705882354</v>
      </c>
      <c r="M51" s="752">
        <v>340</v>
      </c>
      <c r="N51" s="753">
        <v>5648</v>
      </c>
    </row>
    <row r="52" spans="1:14" ht="14.4" customHeight="1" x14ac:dyDescent="0.3">
      <c r="A52" s="747" t="s">
        <v>566</v>
      </c>
      <c r="B52" s="748" t="s">
        <v>567</v>
      </c>
      <c r="C52" s="749" t="s">
        <v>585</v>
      </c>
      <c r="D52" s="750" t="s">
        <v>586</v>
      </c>
      <c r="E52" s="751">
        <v>50113001</v>
      </c>
      <c r="F52" s="750" t="s">
        <v>651</v>
      </c>
      <c r="G52" s="749" t="s">
        <v>657</v>
      </c>
      <c r="H52" s="749">
        <v>113768</v>
      </c>
      <c r="I52" s="749">
        <v>13768</v>
      </c>
      <c r="J52" s="749" t="s">
        <v>739</v>
      </c>
      <c r="K52" s="749" t="s">
        <v>740</v>
      </c>
      <c r="L52" s="752">
        <v>90.38</v>
      </c>
      <c r="M52" s="752">
        <v>1</v>
      </c>
      <c r="N52" s="753">
        <v>90.38</v>
      </c>
    </row>
    <row r="53" spans="1:14" ht="14.4" customHeight="1" x14ac:dyDescent="0.3">
      <c r="A53" s="747" t="s">
        <v>566</v>
      </c>
      <c r="B53" s="748" t="s">
        <v>567</v>
      </c>
      <c r="C53" s="749" t="s">
        <v>585</v>
      </c>
      <c r="D53" s="750" t="s">
        <v>586</v>
      </c>
      <c r="E53" s="751">
        <v>50113001</v>
      </c>
      <c r="F53" s="750" t="s">
        <v>651</v>
      </c>
      <c r="G53" s="749" t="s">
        <v>657</v>
      </c>
      <c r="H53" s="749">
        <v>848765</v>
      </c>
      <c r="I53" s="749">
        <v>107938</v>
      </c>
      <c r="J53" s="749" t="s">
        <v>739</v>
      </c>
      <c r="K53" s="749" t="s">
        <v>741</v>
      </c>
      <c r="L53" s="752">
        <v>128.43999999999997</v>
      </c>
      <c r="M53" s="752">
        <v>55</v>
      </c>
      <c r="N53" s="753">
        <v>7064.199999999998</v>
      </c>
    </row>
    <row r="54" spans="1:14" ht="14.4" customHeight="1" x14ac:dyDescent="0.3">
      <c r="A54" s="747" t="s">
        <v>566</v>
      </c>
      <c r="B54" s="748" t="s">
        <v>567</v>
      </c>
      <c r="C54" s="749" t="s">
        <v>585</v>
      </c>
      <c r="D54" s="750" t="s">
        <v>586</v>
      </c>
      <c r="E54" s="751">
        <v>50113001</v>
      </c>
      <c r="F54" s="750" t="s">
        <v>651</v>
      </c>
      <c r="G54" s="749" t="s">
        <v>652</v>
      </c>
      <c r="H54" s="749">
        <v>193105</v>
      </c>
      <c r="I54" s="749">
        <v>93105</v>
      </c>
      <c r="J54" s="749" t="s">
        <v>742</v>
      </c>
      <c r="K54" s="749" t="s">
        <v>743</v>
      </c>
      <c r="L54" s="752">
        <v>208.20125000000004</v>
      </c>
      <c r="M54" s="752">
        <v>16</v>
      </c>
      <c r="N54" s="753">
        <v>3331.2200000000007</v>
      </c>
    </row>
    <row r="55" spans="1:14" ht="14.4" customHeight="1" x14ac:dyDescent="0.3">
      <c r="A55" s="747" t="s">
        <v>566</v>
      </c>
      <c r="B55" s="748" t="s">
        <v>567</v>
      </c>
      <c r="C55" s="749" t="s">
        <v>585</v>
      </c>
      <c r="D55" s="750" t="s">
        <v>586</v>
      </c>
      <c r="E55" s="751">
        <v>50113001</v>
      </c>
      <c r="F55" s="750" t="s">
        <v>651</v>
      </c>
      <c r="G55" s="749" t="s">
        <v>657</v>
      </c>
      <c r="H55" s="749">
        <v>847134</v>
      </c>
      <c r="I55" s="749">
        <v>151050</v>
      </c>
      <c r="J55" s="749" t="s">
        <v>744</v>
      </c>
      <c r="K55" s="749" t="s">
        <v>745</v>
      </c>
      <c r="L55" s="752">
        <v>503.26533333333333</v>
      </c>
      <c r="M55" s="752">
        <v>90</v>
      </c>
      <c r="N55" s="753">
        <v>45293.88</v>
      </c>
    </row>
    <row r="56" spans="1:14" ht="14.4" customHeight="1" x14ac:dyDescent="0.3">
      <c r="A56" s="747" t="s">
        <v>566</v>
      </c>
      <c r="B56" s="748" t="s">
        <v>567</v>
      </c>
      <c r="C56" s="749" t="s">
        <v>585</v>
      </c>
      <c r="D56" s="750" t="s">
        <v>586</v>
      </c>
      <c r="E56" s="751">
        <v>50113001</v>
      </c>
      <c r="F56" s="750" t="s">
        <v>651</v>
      </c>
      <c r="G56" s="749" t="s">
        <v>652</v>
      </c>
      <c r="H56" s="749">
        <v>197522</v>
      </c>
      <c r="I56" s="749">
        <v>97522</v>
      </c>
      <c r="J56" s="749" t="s">
        <v>746</v>
      </c>
      <c r="K56" s="749" t="s">
        <v>747</v>
      </c>
      <c r="L56" s="752">
        <v>159.20000000000002</v>
      </c>
      <c r="M56" s="752">
        <v>1</v>
      </c>
      <c r="N56" s="753">
        <v>159.20000000000002</v>
      </c>
    </row>
    <row r="57" spans="1:14" ht="14.4" customHeight="1" x14ac:dyDescent="0.3">
      <c r="A57" s="747" t="s">
        <v>566</v>
      </c>
      <c r="B57" s="748" t="s">
        <v>567</v>
      </c>
      <c r="C57" s="749" t="s">
        <v>585</v>
      </c>
      <c r="D57" s="750" t="s">
        <v>586</v>
      </c>
      <c r="E57" s="751">
        <v>50113001</v>
      </c>
      <c r="F57" s="750" t="s">
        <v>651</v>
      </c>
      <c r="G57" s="749" t="s">
        <v>652</v>
      </c>
      <c r="H57" s="749">
        <v>184090</v>
      </c>
      <c r="I57" s="749">
        <v>84090</v>
      </c>
      <c r="J57" s="749" t="s">
        <v>660</v>
      </c>
      <c r="K57" s="749" t="s">
        <v>661</v>
      </c>
      <c r="L57" s="752">
        <v>60.139999999999993</v>
      </c>
      <c r="M57" s="752">
        <v>12</v>
      </c>
      <c r="N57" s="753">
        <v>721.68</v>
      </c>
    </row>
    <row r="58" spans="1:14" ht="14.4" customHeight="1" x14ac:dyDescent="0.3">
      <c r="A58" s="747" t="s">
        <v>566</v>
      </c>
      <c r="B58" s="748" t="s">
        <v>567</v>
      </c>
      <c r="C58" s="749" t="s">
        <v>585</v>
      </c>
      <c r="D58" s="750" t="s">
        <v>586</v>
      </c>
      <c r="E58" s="751">
        <v>50113001</v>
      </c>
      <c r="F58" s="750" t="s">
        <v>651</v>
      </c>
      <c r="G58" s="749" t="s">
        <v>652</v>
      </c>
      <c r="H58" s="749">
        <v>989970</v>
      </c>
      <c r="I58" s="749">
        <v>168651</v>
      </c>
      <c r="J58" s="749" t="s">
        <v>748</v>
      </c>
      <c r="K58" s="749" t="s">
        <v>749</v>
      </c>
      <c r="L58" s="752">
        <v>13831.080000000004</v>
      </c>
      <c r="M58" s="752">
        <v>3</v>
      </c>
      <c r="N58" s="753">
        <v>41493.240000000013</v>
      </c>
    </row>
    <row r="59" spans="1:14" ht="14.4" customHeight="1" x14ac:dyDescent="0.3">
      <c r="A59" s="747" t="s">
        <v>566</v>
      </c>
      <c r="B59" s="748" t="s">
        <v>567</v>
      </c>
      <c r="C59" s="749" t="s">
        <v>585</v>
      </c>
      <c r="D59" s="750" t="s">
        <v>586</v>
      </c>
      <c r="E59" s="751">
        <v>50113001</v>
      </c>
      <c r="F59" s="750" t="s">
        <v>651</v>
      </c>
      <c r="G59" s="749" t="s">
        <v>652</v>
      </c>
      <c r="H59" s="749">
        <v>103542</v>
      </c>
      <c r="I59" s="749">
        <v>3542</v>
      </c>
      <c r="J59" s="749" t="s">
        <v>750</v>
      </c>
      <c r="K59" s="749" t="s">
        <v>751</v>
      </c>
      <c r="L59" s="752">
        <v>35.33</v>
      </c>
      <c r="M59" s="752">
        <v>1</v>
      </c>
      <c r="N59" s="753">
        <v>35.33</v>
      </c>
    </row>
    <row r="60" spans="1:14" ht="14.4" customHeight="1" x14ac:dyDescent="0.3">
      <c r="A60" s="747" t="s">
        <v>566</v>
      </c>
      <c r="B60" s="748" t="s">
        <v>567</v>
      </c>
      <c r="C60" s="749" t="s">
        <v>585</v>
      </c>
      <c r="D60" s="750" t="s">
        <v>586</v>
      </c>
      <c r="E60" s="751">
        <v>50113001</v>
      </c>
      <c r="F60" s="750" t="s">
        <v>651</v>
      </c>
      <c r="G60" s="749" t="s">
        <v>652</v>
      </c>
      <c r="H60" s="749">
        <v>844831</v>
      </c>
      <c r="I60" s="749">
        <v>0</v>
      </c>
      <c r="J60" s="749" t="s">
        <v>752</v>
      </c>
      <c r="K60" s="749" t="s">
        <v>753</v>
      </c>
      <c r="L60" s="752">
        <v>1377.51</v>
      </c>
      <c r="M60" s="752">
        <v>4</v>
      </c>
      <c r="N60" s="753">
        <v>5510.04</v>
      </c>
    </row>
    <row r="61" spans="1:14" ht="14.4" customHeight="1" x14ac:dyDescent="0.3">
      <c r="A61" s="747" t="s">
        <v>566</v>
      </c>
      <c r="B61" s="748" t="s">
        <v>567</v>
      </c>
      <c r="C61" s="749" t="s">
        <v>585</v>
      </c>
      <c r="D61" s="750" t="s">
        <v>586</v>
      </c>
      <c r="E61" s="751">
        <v>50113001</v>
      </c>
      <c r="F61" s="750" t="s">
        <v>651</v>
      </c>
      <c r="G61" s="749" t="s">
        <v>652</v>
      </c>
      <c r="H61" s="749">
        <v>146475</v>
      </c>
      <c r="I61" s="749">
        <v>46475</v>
      </c>
      <c r="J61" s="749" t="s">
        <v>754</v>
      </c>
      <c r="K61" s="749" t="s">
        <v>755</v>
      </c>
      <c r="L61" s="752">
        <v>154.05999999999997</v>
      </c>
      <c r="M61" s="752">
        <v>30</v>
      </c>
      <c r="N61" s="753">
        <v>4621.7999999999993</v>
      </c>
    </row>
    <row r="62" spans="1:14" ht="14.4" customHeight="1" x14ac:dyDescent="0.3">
      <c r="A62" s="747" t="s">
        <v>566</v>
      </c>
      <c r="B62" s="748" t="s">
        <v>567</v>
      </c>
      <c r="C62" s="749" t="s">
        <v>585</v>
      </c>
      <c r="D62" s="750" t="s">
        <v>586</v>
      </c>
      <c r="E62" s="751">
        <v>50113001</v>
      </c>
      <c r="F62" s="750" t="s">
        <v>651</v>
      </c>
      <c r="G62" s="749" t="s">
        <v>652</v>
      </c>
      <c r="H62" s="749">
        <v>108499</v>
      </c>
      <c r="I62" s="749">
        <v>8499</v>
      </c>
      <c r="J62" s="749" t="s">
        <v>756</v>
      </c>
      <c r="K62" s="749" t="s">
        <v>757</v>
      </c>
      <c r="L62" s="752">
        <v>111.52000000000001</v>
      </c>
      <c r="M62" s="752">
        <v>10</v>
      </c>
      <c r="N62" s="753">
        <v>1115.2</v>
      </c>
    </row>
    <row r="63" spans="1:14" ht="14.4" customHeight="1" x14ac:dyDescent="0.3">
      <c r="A63" s="747" t="s">
        <v>566</v>
      </c>
      <c r="B63" s="748" t="s">
        <v>567</v>
      </c>
      <c r="C63" s="749" t="s">
        <v>585</v>
      </c>
      <c r="D63" s="750" t="s">
        <v>586</v>
      </c>
      <c r="E63" s="751">
        <v>50113001</v>
      </c>
      <c r="F63" s="750" t="s">
        <v>651</v>
      </c>
      <c r="G63" s="749" t="s">
        <v>652</v>
      </c>
      <c r="H63" s="749">
        <v>104071</v>
      </c>
      <c r="I63" s="749">
        <v>4071</v>
      </c>
      <c r="J63" s="749" t="s">
        <v>758</v>
      </c>
      <c r="K63" s="749" t="s">
        <v>759</v>
      </c>
      <c r="L63" s="752">
        <v>152.97000000000003</v>
      </c>
      <c r="M63" s="752">
        <v>2</v>
      </c>
      <c r="N63" s="753">
        <v>305.94000000000005</v>
      </c>
    </row>
    <row r="64" spans="1:14" ht="14.4" customHeight="1" x14ac:dyDescent="0.3">
      <c r="A64" s="747" t="s">
        <v>566</v>
      </c>
      <c r="B64" s="748" t="s">
        <v>567</v>
      </c>
      <c r="C64" s="749" t="s">
        <v>585</v>
      </c>
      <c r="D64" s="750" t="s">
        <v>586</v>
      </c>
      <c r="E64" s="751">
        <v>50113001</v>
      </c>
      <c r="F64" s="750" t="s">
        <v>651</v>
      </c>
      <c r="G64" s="749" t="s">
        <v>657</v>
      </c>
      <c r="H64" s="749">
        <v>215713</v>
      </c>
      <c r="I64" s="749">
        <v>215713</v>
      </c>
      <c r="J64" s="749" t="s">
        <v>760</v>
      </c>
      <c r="K64" s="749" t="s">
        <v>761</v>
      </c>
      <c r="L64" s="752">
        <v>51.96</v>
      </c>
      <c r="M64" s="752">
        <v>18</v>
      </c>
      <c r="N64" s="753">
        <v>935.28</v>
      </c>
    </row>
    <row r="65" spans="1:14" ht="14.4" customHeight="1" x14ac:dyDescent="0.3">
      <c r="A65" s="747" t="s">
        <v>566</v>
      </c>
      <c r="B65" s="748" t="s">
        <v>567</v>
      </c>
      <c r="C65" s="749" t="s">
        <v>585</v>
      </c>
      <c r="D65" s="750" t="s">
        <v>586</v>
      </c>
      <c r="E65" s="751">
        <v>50113001</v>
      </c>
      <c r="F65" s="750" t="s">
        <v>651</v>
      </c>
      <c r="G65" s="749" t="s">
        <v>652</v>
      </c>
      <c r="H65" s="749">
        <v>905097</v>
      </c>
      <c r="I65" s="749">
        <v>158767</v>
      </c>
      <c r="J65" s="749" t="s">
        <v>762</v>
      </c>
      <c r="K65" s="749" t="s">
        <v>763</v>
      </c>
      <c r="L65" s="752">
        <v>175.03890000000004</v>
      </c>
      <c r="M65" s="752">
        <v>5</v>
      </c>
      <c r="N65" s="753">
        <v>875.19450000000018</v>
      </c>
    </row>
    <row r="66" spans="1:14" ht="14.4" customHeight="1" x14ac:dyDescent="0.3">
      <c r="A66" s="747" t="s">
        <v>566</v>
      </c>
      <c r="B66" s="748" t="s">
        <v>567</v>
      </c>
      <c r="C66" s="749" t="s">
        <v>585</v>
      </c>
      <c r="D66" s="750" t="s">
        <v>586</v>
      </c>
      <c r="E66" s="751">
        <v>50113001</v>
      </c>
      <c r="F66" s="750" t="s">
        <v>651</v>
      </c>
      <c r="G66" s="749" t="s">
        <v>652</v>
      </c>
      <c r="H66" s="749">
        <v>501596</v>
      </c>
      <c r="I66" s="749">
        <v>0</v>
      </c>
      <c r="J66" s="749" t="s">
        <v>764</v>
      </c>
      <c r="K66" s="749" t="s">
        <v>765</v>
      </c>
      <c r="L66" s="752">
        <v>115.42999999999998</v>
      </c>
      <c r="M66" s="752">
        <v>1</v>
      </c>
      <c r="N66" s="753">
        <v>115.42999999999998</v>
      </c>
    </row>
    <row r="67" spans="1:14" ht="14.4" customHeight="1" x14ac:dyDescent="0.3">
      <c r="A67" s="747" t="s">
        <v>566</v>
      </c>
      <c r="B67" s="748" t="s">
        <v>567</v>
      </c>
      <c r="C67" s="749" t="s">
        <v>585</v>
      </c>
      <c r="D67" s="750" t="s">
        <v>586</v>
      </c>
      <c r="E67" s="751">
        <v>50113001</v>
      </c>
      <c r="F67" s="750" t="s">
        <v>651</v>
      </c>
      <c r="G67" s="749" t="s">
        <v>652</v>
      </c>
      <c r="H67" s="749">
        <v>162597</v>
      </c>
      <c r="I67" s="749">
        <v>62597</v>
      </c>
      <c r="J67" s="749" t="s">
        <v>766</v>
      </c>
      <c r="K67" s="749" t="s">
        <v>767</v>
      </c>
      <c r="L67" s="752">
        <v>77.680000000000021</v>
      </c>
      <c r="M67" s="752">
        <v>5</v>
      </c>
      <c r="N67" s="753">
        <v>388.40000000000009</v>
      </c>
    </row>
    <row r="68" spans="1:14" ht="14.4" customHeight="1" x14ac:dyDescent="0.3">
      <c r="A68" s="747" t="s">
        <v>566</v>
      </c>
      <c r="B68" s="748" t="s">
        <v>567</v>
      </c>
      <c r="C68" s="749" t="s">
        <v>585</v>
      </c>
      <c r="D68" s="750" t="s">
        <v>586</v>
      </c>
      <c r="E68" s="751">
        <v>50113001</v>
      </c>
      <c r="F68" s="750" t="s">
        <v>651</v>
      </c>
      <c r="G68" s="749" t="s">
        <v>652</v>
      </c>
      <c r="H68" s="749">
        <v>184231</v>
      </c>
      <c r="I68" s="749">
        <v>84231</v>
      </c>
      <c r="J68" s="749" t="s">
        <v>768</v>
      </c>
      <c r="K68" s="749" t="s">
        <v>769</v>
      </c>
      <c r="L68" s="752">
        <v>373.2970304151774</v>
      </c>
      <c r="M68" s="752">
        <v>1</v>
      </c>
      <c r="N68" s="753">
        <v>373.2970304151774</v>
      </c>
    </row>
    <row r="69" spans="1:14" ht="14.4" customHeight="1" x14ac:dyDescent="0.3">
      <c r="A69" s="747" t="s">
        <v>566</v>
      </c>
      <c r="B69" s="748" t="s">
        <v>567</v>
      </c>
      <c r="C69" s="749" t="s">
        <v>585</v>
      </c>
      <c r="D69" s="750" t="s">
        <v>586</v>
      </c>
      <c r="E69" s="751">
        <v>50113001</v>
      </c>
      <c r="F69" s="750" t="s">
        <v>651</v>
      </c>
      <c r="G69" s="749" t="s">
        <v>652</v>
      </c>
      <c r="H69" s="749">
        <v>202796</v>
      </c>
      <c r="I69" s="749">
        <v>202796</v>
      </c>
      <c r="J69" s="749" t="s">
        <v>770</v>
      </c>
      <c r="K69" s="749" t="s">
        <v>771</v>
      </c>
      <c r="L69" s="752">
        <v>293.56000000000006</v>
      </c>
      <c r="M69" s="752">
        <v>2</v>
      </c>
      <c r="N69" s="753">
        <v>587.12000000000012</v>
      </c>
    </row>
    <row r="70" spans="1:14" ht="14.4" customHeight="1" x14ac:dyDescent="0.3">
      <c r="A70" s="747" t="s">
        <v>566</v>
      </c>
      <c r="B70" s="748" t="s">
        <v>567</v>
      </c>
      <c r="C70" s="749" t="s">
        <v>585</v>
      </c>
      <c r="D70" s="750" t="s">
        <v>586</v>
      </c>
      <c r="E70" s="751">
        <v>50113001</v>
      </c>
      <c r="F70" s="750" t="s">
        <v>651</v>
      </c>
      <c r="G70" s="749" t="s">
        <v>652</v>
      </c>
      <c r="H70" s="749">
        <v>203030</v>
      </c>
      <c r="I70" s="749">
        <v>203030</v>
      </c>
      <c r="J70" s="749" t="s">
        <v>772</v>
      </c>
      <c r="K70" s="749" t="s">
        <v>773</v>
      </c>
      <c r="L70" s="752">
        <v>206.73999999999998</v>
      </c>
      <c r="M70" s="752">
        <v>2</v>
      </c>
      <c r="N70" s="753">
        <v>413.47999999999996</v>
      </c>
    </row>
    <row r="71" spans="1:14" ht="14.4" customHeight="1" x14ac:dyDescent="0.3">
      <c r="A71" s="747" t="s">
        <v>566</v>
      </c>
      <c r="B71" s="748" t="s">
        <v>567</v>
      </c>
      <c r="C71" s="749" t="s">
        <v>585</v>
      </c>
      <c r="D71" s="750" t="s">
        <v>586</v>
      </c>
      <c r="E71" s="751">
        <v>50113001</v>
      </c>
      <c r="F71" s="750" t="s">
        <v>651</v>
      </c>
      <c r="G71" s="749" t="s">
        <v>652</v>
      </c>
      <c r="H71" s="749">
        <v>187076</v>
      </c>
      <c r="I71" s="749">
        <v>87076</v>
      </c>
      <c r="J71" s="749" t="s">
        <v>774</v>
      </c>
      <c r="K71" s="749" t="s">
        <v>775</v>
      </c>
      <c r="L71" s="752">
        <v>132.21000000000004</v>
      </c>
      <c r="M71" s="752">
        <v>1</v>
      </c>
      <c r="N71" s="753">
        <v>132.21000000000004</v>
      </c>
    </row>
    <row r="72" spans="1:14" ht="14.4" customHeight="1" x14ac:dyDescent="0.3">
      <c r="A72" s="747" t="s">
        <v>566</v>
      </c>
      <c r="B72" s="748" t="s">
        <v>567</v>
      </c>
      <c r="C72" s="749" t="s">
        <v>585</v>
      </c>
      <c r="D72" s="750" t="s">
        <v>586</v>
      </c>
      <c r="E72" s="751">
        <v>50113001</v>
      </c>
      <c r="F72" s="750" t="s">
        <v>651</v>
      </c>
      <c r="G72" s="749" t="s">
        <v>652</v>
      </c>
      <c r="H72" s="749">
        <v>157586</v>
      </c>
      <c r="I72" s="749">
        <v>57586</v>
      </c>
      <c r="J72" s="749" t="s">
        <v>776</v>
      </c>
      <c r="K72" s="749" t="s">
        <v>777</v>
      </c>
      <c r="L72" s="752">
        <v>73.750000000000014</v>
      </c>
      <c r="M72" s="752">
        <v>2</v>
      </c>
      <c r="N72" s="753">
        <v>147.50000000000003</v>
      </c>
    </row>
    <row r="73" spans="1:14" ht="14.4" customHeight="1" x14ac:dyDescent="0.3">
      <c r="A73" s="747" t="s">
        <v>566</v>
      </c>
      <c r="B73" s="748" t="s">
        <v>567</v>
      </c>
      <c r="C73" s="749" t="s">
        <v>585</v>
      </c>
      <c r="D73" s="750" t="s">
        <v>586</v>
      </c>
      <c r="E73" s="751">
        <v>50113001</v>
      </c>
      <c r="F73" s="750" t="s">
        <v>651</v>
      </c>
      <c r="G73" s="749" t="s">
        <v>652</v>
      </c>
      <c r="H73" s="749">
        <v>149990</v>
      </c>
      <c r="I73" s="749">
        <v>49990</v>
      </c>
      <c r="J73" s="749" t="s">
        <v>778</v>
      </c>
      <c r="K73" s="749" t="s">
        <v>779</v>
      </c>
      <c r="L73" s="752">
        <v>123.91999999999993</v>
      </c>
      <c r="M73" s="752">
        <v>10</v>
      </c>
      <c r="N73" s="753">
        <v>1239.1999999999994</v>
      </c>
    </row>
    <row r="74" spans="1:14" ht="14.4" customHeight="1" x14ac:dyDescent="0.3">
      <c r="A74" s="747" t="s">
        <v>566</v>
      </c>
      <c r="B74" s="748" t="s">
        <v>567</v>
      </c>
      <c r="C74" s="749" t="s">
        <v>585</v>
      </c>
      <c r="D74" s="750" t="s">
        <v>586</v>
      </c>
      <c r="E74" s="751">
        <v>50113001</v>
      </c>
      <c r="F74" s="750" t="s">
        <v>651</v>
      </c>
      <c r="G74" s="749" t="s">
        <v>652</v>
      </c>
      <c r="H74" s="749">
        <v>47995</v>
      </c>
      <c r="I74" s="749">
        <v>47995</v>
      </c>
      <c r="J74" s="749" t="s">
        <v>780</v>
      </c>
      <c r="K74" s="749" t="s">
        <v>781</v>
      </c>
      <c r="L74" s="752">
        <v>847.74</v>
      </c>
      <c r="M74" s="752">
        <v>1</v>
      </c>
      <c r="N74" s="753">
        <v>847.74</v>
      </c>
    </row>
    <row r="75" spans="1:14" ht="14.4" customHeight="1" x14ac:dyDescent="0.3">
      <c r="A75" s="747" t="s">
        <v>566</v>
      </c>
      <c r="B75" s="748" t="s">
        <v>567</v>
      </c>
      <c r="C75" s="749" t="s">
        <v>585</v>
      </c>
      <c r="D75" s="750" t="s">
        <v>586</v>
      </c>
      <c r="E75" s="751">
        <v>50113001</v>
      </c>
      <c r="F75" s="750" t="s">
        <v>651</v>
      </c>
      <c r="G75" s="749" t="s">
        <v>652</v>
      </c>
      <c r="H75" s="749">
        <v>214595</v>
      </c>
      <c r="I75" s="749">
        <v>214595</v>
      </c>
      <c r="J75" s="749" t="s">
        <v>782</v>
      </c>
      <c r="K75" s="749" t="s">
        <v>783</v>
      </c>
      <c r="L75" s="752">
        <v>114.32000000000002</v>
      </c>
      <c r="M75" s="752">
        <v>1</v>
      </c>
      <c r="N75" s="753">
        <v>114.32000000000002</v>
      </c>
    </row>
    <row r="76" spans="1:14" ht="14.4" customHeight="1" x14ac:dyDescent="0.3">
      <c r="A76" s="747" t="s">
        <v>566</v>
      </c>
      <c r="B76" s="748" t="s">
        <v>567</v>
      </c>
      <c r="C76" s="749" t="s">
        <v>585</v>
      </c>
      <c r="D76" s="750" t="s">
        <v>586</v>
      </c>
      <c r="E76" s="751">
        <v>50113001</v>
      </c>
      <c r="F76" s="750" t="s">
        <v>651</v>
      </c>
      <c r="G76" s="749" t="s">
        <v>652</v>
      </c>
      <c r="H76" s="749">
        <v>193779</v>
      </c>
      <c r="I76" s="749">
        <v>93779</v>
      </c>
      <c r="J76" s="749" t="s">
        <v>784</v>
      </c>
      <c r="K76" s="749" t="s">
        <v>785</v>
      </c>
      <c r="L76" s="752">
        <v>69.15679999999999</v>
      </c>
      <c r="M76" s="752">
        <v>25</v>
      </c>
      <c r="N76" s="753">
        <v>1728.9199999999998</v>
      </c>
    </row>
    <row r="77" spans="1:14" ht="14.4" customHeight="1" x14ac:dyDescent="0.3">
      <c r="A77" s="747" t="s">
        <v>566</v>
      </c>
      <c r="B77" s="748" t="s">
        <v>567</v>
      </c>
      <c r="C77" s="749" t="s">
        <v>585</v>
      </c>
      <c r="D77" s="750" t="s">
        <v>586</v>
      </c>
      <c r="E77" s="751">
        <v>50113001</v>
      </c>
      <c r="F77" s="750" t="s">
        <v>651</v>
      </c>
      <c r="G77" s="749" t="s">
        <v>657</v>
      </c>
      <c r="H77" s="749">
        <v>213477</v>
      </c>
      <c r="I77" s="749">
        <v>213477</v>
      </c>
      <c r="J77" s="749" t="s">
        <v>786</v>
      </c>
      <c r="K77" s="749" t="s">
        <v>787</v>
      </c>
      <c r="L77" s="752">
        <v>3300</v>
      </c>
      <c r="M77" s="752">
        <v>5</v>
      </c>
      <c r="N77" s="753">
        <v>16500</v>
      </c>
    </row>
    <row r="78" spans="1:14" ht="14.4" customHeight="1" x14ac:dyDescent="0.3">
      <c r="A78" s="747" t="s">
        <v>566</v>
      </c>
      <c r="B78" s="748" t="s">
        <v>567</v>
      </c>
      <c r="C78" s="749" t="s">
        <v>585</v>
      </c>
      <c r="D78" s="750" t="s">
        <v>586</v>
      </c>
      <c r="E78" s="751">
        <v>50113001</v>
      </c>
      <c r="F78" s="750" t="s">
        <v>651</v>
      </c>
      <c r="G78" s="749" t="s">
        <v>657</v>
      </c>
      <c r="H78" s="749">
        <v>156804</v>
      </c>
      <c r="I78" s="749">
        <v>56804</v>
      </c>
      <c r="J78" s="749" t="s">
        <v>788</v>
      </c>
      <c r="K78" s="749" t="s">
        <v>789</v>
      </c>
      <c r="L78" s="752">
        <v>31.649999999999995</v>
      </c>
      <c r="M78" s="752">
        <v>1</v>
      </c>
      <c r="N78" s="753">
        <v>31.649999999999995</v>
      </c>
    </row>
    <row r="79" spans="1:14" ht="14.4" customHeight="1" x14ac:dyDescent="0.3">
      <c r="A79" s="747" t="s">
        <v>566</v>
      </c>
      <c r="B79" s="748" t="s">
        <v>567</v>
      </c>
      <c r="C79" s="749" t="s">
        <v>585</v>
      </c>
      <c r="D79" s="750" t="s">
        <v>586</v>
      </c>
      <c r="E79" s="751">
        <v>50113001</v>
      </c>
      <c r="F79" s="750" t="s">
        <v>651</v>
      </c>
      <c r="G79" s="749" t="s">
        <v>657</v>
      </c>
      <c r="H79" s="749">
        <v>214036</v>
      </c>
      <c r="I79" s="749">
        <v>214036</v>
      </c>
      <c r="J79" s="749" t="s">
        <v>790</v>
      </c>
      <c r="K79" s="749" t="s">
        <v>791</v>
      </c>
      <c r="L79" s="752">
        <v>40.390000000000008</v>
      </c>
      <c r="M79" s="752">
        <v>27</v>
      </c>
      <c r="N79" s="753">
        <v>1090.5300000000002</v>
      </c>
    </row>
    <row r="80" spans="1:14" ht="14.4" customHeight="1" x14ac:dyDescent="0.3">
      <c r="A80" s="747" t="s">
        <v>566</v>
      </c>
      <c r="B80" s="748" t="s">
        <v>567</v>
      </c>
      <c r="C80" s="749" t="s">
        <v>585</v>
      </c>
      <c r="D80" s="750" t="s">
        <v>586</v>
      </c>
      <c r="E80" s="751">
        <v>50113001</v>
      </c>
      <c r="F80" s="750" t="s">
        <v>651</v>
      </c>
      <c r="G80" s="749" t="s">
        <v>652</v>
      </c>
      <c r="H80" s="749">
        <v>199333</v>
      </c>
      <c r="I80" s="749">
        <v>99333</v>
      </c>
      <c r="J80" s="749" t="s">
        <v>792</v>
      </c>
      <c r="K80" s="749" t="s">
        <v>793</v>
      </c>
      <c r="L80" s="752">
        <v>247.04259259259263</v>
      </c>
      <c r="M80" s="752">
        <v>54</v>
      </c>
      <c r="N80" s="753">
        <v>13340.300000000001</v>
      </c>
    </row>
    <row r="81" spans="1:14" ht="14.4" customHeight="1" x14ac:dyDescent="0.3">
      <c r="A81" s="747" t="s">
        <v>566</v>
      </c>
      <c r="B81" s="748" t="s">
        <v>567</v>
      </c>
      <c r="C81" s="749" t="s">
        <v>585</v>
      </c>
      <c r="D81" s="750" t="s">
        <v>586</v>
      </c>
      <c r="E81" s="751">
        <v>50113001</v>
      </c>
      <c r="F81" s="750" t="s">
        <v>651</v>
      </c>
      <c r="G81" s="749" t="s">
        <v>652</v>
      </c>
      <c r="H81" s="749">
        <v>198864</v>
      </c>
      <c r="I81" s="749">
        <v>98864</v>
      </c>
      <c r="J81" s="749" t="s">
        <v>794</v>
      </c>
      <c r="K81" s="749" t="s">
        <v>795</v>
      </c>
      <c r="L81" s="752">
        <v>537.86957142857148</v>
      </c>
      <c r="M81" s="752">
        <v>14</v>
      </c>
      <c r="N81" s="753">
        <v>7530.1740000000009</v>
      </c>
    </row>
    <row r="82" spans="1:14" ht="14.4" customHeight="1" x14ac:dyDescent="0.3">
      <c r="A82" s="747" t="s">
        <v>566</v>
      </c>
      <c r="B82" s="748" t="s">
        <v>567</v>
      </c>
      <c r="C82" s="749" t="s">
        <v>585</v>
      </c>
      <c r="D82" s="750" t="s">
        <v>586</v>
      </c>
      <c r="E82" s="751">
        <v>50113001</v>
      </c>
      <c r="F82" s="750" t="s">
        <v>651</v>
      </c>
      <c r="G82" s="749" t="s">
        <v>652</v>
      </c>
      <c r="H82" s="749">
        <v>198872</v>
      </c>
      <c r="I82" s="749">
        <v>98872</v>
      </c>
      <c r="J82" s="749" t="s">
        <v>794</v>
      </c>
      <c r="K82" s="749" t="s">
        <v>796</v>
      </c>
      <c r="L82" s="752">
        <v>312.83999999999997</v>
      </c>
      <c r="M82" s="752">
        <v>25</v>
      </c>
      <c r="N82" s="753">
        <v>7821</v>
      </c>
    </row>
    <row r="83" spans="1:14" ht="14.4" customHeight="1" x14ac:dyDescent="0.3">
      <c r="A83" s="747" t="s">
        <v>566</v>
      </c>
      <c r="B83" s="748" t="s">
        <v>567</v>
      </c>
      <c r="C83" s="749" t="s">
        <v>585</v>
      </c>
      <c r="D83" s="750" t="s">
        <v>586</v>
      </c>
      <c r="E83" s="751">
        <v>50113001</v>
      </c>
      <c r="F83" s="750" t="s">
        <v>651</v>
      </c>
      <c r="G83" s="749" t="s">
        <v>652</v>
      </c>
      <c r="H83" s="749">
        <v>198876</v>
      </c>
      <c r="I83" s="749">
        <v>98876</v>
      </c>
      <c r="J83" s="749" t="s">
        <v>794</v>
      </c>
      <c r="K83" s="749" t="s">
        <v>797</v>
      </c>
      <c r="L83" s="752">
        <v>255.20000000000002</v>
      </c>
      <c r="M83" s="752">
        <v>8</v>
      </c>
      <c r="N83" s="753">
        <v>2041.6000000000001</v>
      </c>
    </row>
    <row r="84" spans="1:14" ht="14.4" customHeight="1" x14ac:dyDescent="0.3">
      <c r="A84" s="747" t="s">
        <v>566</v>
      </c>
      <c r="B84" s="748" t="s">
        <v>567</v>
      </c>
      <c r="C84" s="749" t="s">
        <v>585</v>
      </c>
      <c r="D84" s="750" t="s">
        <v>586</v>
      </c>
      <c r="E84" s="751">
        <v>50113001</v>
      </c>
      <c r="F84" s="750" t="s">
        <v>651</v>
      </c>
      <c r="G84" s="749" t="s">
        <v>652</v>
      </c>
      <c r="H84" s="749">
        <v>198880</v>
      </c>
      <c r="I84" s="749">
        <v>98880</v>
      </c>
      <c r="J84" s="749" t="s">
        <v>794</v>
      </c>
      <c r="K84" s="749" t="s">
        <v>798</v>
      </c>
      <c r="L84" s="752">
        <v>201.30001060857268</v>
      </c>
      <c r="M84" s="752">
        <v>8</v>
      </c>
      <c r="N84" s="753">
        <v>1610.4000848685814</v>
      </c>
    </row>
    <row r="85" spans="1:14" ht="14.4" customHeight="1" x14ac:dyDescent="0.3">
      <c r="A85" s="747" t="s">
        <v>566</v>
      </c>
      <c r="B85" s="748" t="s">
        <v>567</v>
      </c>
      <c r="C85" s="749" t="s">
        <v>585</v>
      </c>
      <c r="D85" s="750" t="s">
        <v>586</v>
      </c>
      <c r="E85" s="751">
        <v>50113001</v>
      </c>
      <c r="F85" s="750" t="s">
        <v>651</v>
      </c>
      <c r="G85" s="749" t="s">
        <v>657</v>
      </c>
      <c r="H85" s="749">
        <v>150781</v>
      </c>
      <c r="I85" s="749">
        <v>150781</v>
      </c>
      <c r="J85" s="749" t="s">
        <v>799</v>
      </c>
      <c r="K85" s="749" t="s">
        <v>800</v>
      </c>
      <c r="L85" s="752">
        <v>367.79</v>
      </c>
      <c r="M85" s="752">
        <v>1</v>
      </c>
      <c r="N85" s="753">
        <v>367.79</v>
      </c>
    </row>
    <row r="86" spans="1:14" ht="14.4" customHeight="1" x14ac:dyDescent="0.3">
      <c r="A86" s="747" t="s">
        <v>566</v>
      </c>
      <c r="B86" s="748" t="s">
        <v>567</v>
      </c>
      <c r="C86" s="749" t="s">
        <v>585</v>
      </c>
      <c r="D86" s="750" t="s">
        <v>586</v>
      </c>
      <c r="E86" s="751">
        <v>50113001</v>
      </c>
      <c r="F86" s="750" t="s">
        <v>651</v>
      </c>
      <c r="G86" s="749" t="s">
        <v>652</v>
      </c>
      <c r="H86" s="749">
        <v>165633</v>
      </c>
      <c r="I86" s="749">
        <v>165751</v>
      </c>
      <c r="J86" s="749" t="s">
        <v>801</v>
      </c>
      <c r="K86" s="749" t="s">
        <v>802</v>
      </c>
      <c r="L86" s="752">
        <v>2866.38</v>
      </c>
      <c r="M86" s="752">
        <v>7</v>
      </c>
      <c r="N86" s="753">
        <v>20064.66</v>
      </c>
    </row>
    <row r="87" spans="1:14" ht="14.4" customHeight="1" x14ac:dyDescent="0.3">
      <c r="A87" s="747" t="s">
        <v>566</v>
      </c>
      <c r="B87" s="748" t="s">
        <v>567</v>
      </c>
      <c r="C87" s="749" t="s">
        <v>585</v>
      </c>
      <c r="D87" s="750" t="s">
        <v>586</v>
      </c>
      <c r="E87" s="751">
        <v>50113001</v>
      </c>
      <c r="F87" s="750" t="s">
        <v>651</v>
      </c>
      <c r="G87" s="749" t="s">
        <v>652</v>
      </c>
      <c r="H87" s="749">
        <v>111337</v>
      </c>
      <c r="I87" s="749">
        <v>52421</v>
      </c>
      <c r="J87" s="749" t="s">
        <v>803</v>
      </c>
      <c r="K87" s="749" t="s">
        <v>804</v>
      </c>
      <c r="L87" s="752">
        <v>74.669999999999987</v>
      </c>
      <c r="M87" s="752">
        <v>14</v>
      </c>
      <c r="N87" s="753">
        <v>1045.3799999999999</v>
      </c>
    </row>
    <row r="88" spans="1:14" ht="14.4" customHeight="1" x14ac:dyDescent="0.3">
      <c r="A88" s="747" t="s">
        <v>566</v>
      </c>
      <c r="B88" s="748" t="s">
        <v>567</v>
      </c>
      <c r="C88" s="749" t="s">
        <v>585</v>
      </c>
      <c r="D88" s="750" t="s">
        <v>586</v>
      </c>
      <c r="E88" s="751">
        <v>50113001</v>
      </c>
      <c r="F88" s="750" t="s">
        <v>651</v>
      </c>
      <c r="G88" s="749" t="s">
        <v>652</v>
      </c>
      <c r="H88" s="749">
        <v>31915</v>
      </c>
      <c r="I88" s="749">
        <v>31915</v>
      </c>
      <c r="J88" s="749" t="s">
        <v>805</v>
      </c>
      <c r="K88" s="749" t="s">
        <v>806</v>
      </c>
      <c r="L88" s="752">
        <v>173.69</v>
      </c>
      <c r="M88" s="752">
        <v>9</v>
      </c>
      <c r="N88" s="753">
        <v>1563.21</v>
      </c>
    </row>
    <row r="89" spans="1:14" ht="14.4" customHeight="1" x14ac:dyDescent="0.3">
      <c r="A89" s="747" t="s">
        <v>566</v>
      </c>
      <c r="B89" s="748" t="s">
        <v>567</v>
      </c>
      <c r="C89" s="749" t="s">
        <v>585</v>
      </c>
      <c r="D89" s="750" t="s">
        <v>586</v>
      </c>
      <c r="E89" s="751">
        <v>50113001</v>
      </c>
      <c r="F89" s="750" t="s">
        <v>651</v>
      </c>
      <c r="G89" s="749" t="s">
        <v>652</v>
      </c>
      <c r="H89" s="749">
        <v>47706</v>
      </c>
      <c r="I89" s="749">
        <v>47706</v>
      </c>
      <c r="J89" s="749" t="s">
        <v>807</v>
      </c>
      <c r="K89" s="749" t="s">
        <v>806</v>
      </c>
      <c r="L89" s="752">
        <v>288.53000000000003</v>
      </c>
      <c r="M89" s="752">
        <v>7</v>
      </c>
      <c r="N89" s="753">
        <v>2019.7100000000003</v>
      </c>
    </row>
    <row r="90" spans="1:14" ht="14.4" customHeight="1" x14ac:dyDescent="0.3">
      <c r="A90" s="747" t="s">
        <v>566</v>
      </c>
      <c r="B90" s="748" t="s">
        <v>567</v>
      </c>
      <c r="C90" s="749" t="s">
        <v>585</v>
      </c>
      <c r="D90" s="750" t="s">
        <v>586</v>
      </c>
      <c r="E90" s="751">
        <v>50113001</v>
      </c>
      <c r="F90" s="750" t="s">
        <v>651</v>
      </c>
      <c r="G90" s="749" t="s">
        <v>652</v>
      </c>
      <c r="H90" s="749">
        <v>2584</v>
      </c>
      <c r="I90" s="749">
        <v>2584</v>
      </c>
      <c r="J90" s="749" t="s">
        <v>808</v>
      </c>
      <c r="K90" s="749" t="s">
        <v>806</v>
      </c>
      <c r="L90" s="752">
        <v>365.97</v>
      </c>
      <c r="M90" s="752">
        <v>6</v>
      </c>
      <c r="N90" s="753">
        <v>2195.8200000000002</v>
      </c>
    </row>
    <row r="91" spans="1:14" ht="14.4" customHeight="1" x14ac:dyDescent="0.3">
      <c r="A91" s="747" t="s">
        <v>566</v>
      </c>
      <c r="B91" s="748" t="s">
        <v>567</v>
      </c>
      <c r="C91" s="749" t="s">
        <v>585</v>
      </c>
      <c r="D91" s="750" t="s">
        <v>586</v>
      </c>
      <c r="E91" s="751">
        <v>50113001</v>
      </c>
      <c r="F91" s="750" t="s">
        <v>651</v>
      </c>
      <c r="G91" s="749" t="s">
        <v>652</v>
      </c>
      <c r="H91" s="749">
        <v>102587</v>
      </c>
      <c r="I91" s="749">
        <v>2587</v>
      </c>
      <c r="J91" s="749" t="s">
        <v>808</v>
      </c>
      <c r="K91" s="749" t="s">
        <v>809</v>
      </c>
      <c r="L91" s="752">
        <v>151.02999999999992</v>
      </c>
      <c r="M91" s="752">
        <v>2</v>
      </c>
      <c r="N91" s="753">
        <v>302.05999999999983</v>
      </c>
    </row>
    <row r="92" spans="1:14" ht="14.4" customHeight="1" x14ac:dyDescent="0.3">
      <c r="A92" s="747" t="s">
        <v>566</v>
      </c>
      <c r="B92" s="748" t="s">
        <v>567</v>
      </c>
      <c r="C92" s="749" t="s">
        <v>585</v>
      </c>
      <c r="D92" s="750" t="s">
        <v>586</v>
      </c>
      <c r="E92" s="751">
        <v>50113001</v>
      </c>
      <c r="F92" s="750" t="s">
        <v>651</v>
      </c>
      <c r="G92" s="749" t="s">
        <v>652</v>
      </c>
      <c r="H92" s="749">
        <v>47249</v>
      </c>
      <c r="I92" s="749">
        <v>47249</v>
      </c>
      <c r="J92" s="749" t="s">
        <v>810</v>
      </c>
      <c r="K92" s="749" t="s">
        <v>811</v>
      </c>
      <c r="L92" s="752">
        <v>126.5</v>
      </c>
      <c r="M92" s="752">
        <v>5</v>
      </c>
      <c r="N92" s="753">
        <v>632.5</v>
      </c>
    </row>
    <row r="93" spans="1:14" ht="14.4" customHeight="1" x14ac:dyDescent="0.3">
      <c r="A93" s="747" t="s">
        <v>566</v>
      </c>
      <c r="B93" s="748" t="s">
        <v>567</v>
      </c>
      <c r="C93" s="749" t="s">
        <v>585</v>
      </c>
      <c r="D93" s="750" t="s">
        <v>586</v>
      </c>
      <c r="E93" s="751">
        <v>50113001</v>
      </c>
      <c r="F93" s="750" t="s">
        <v>651</v>
      </c>
      <c r="G93" s="749" t="s">
        <v>652</v>
      </c>
      <c r="H93" s="749">
        <v>47256</v>
      </c>
      <c r="I93" s="749">
        <v>47256</v>
      </c>
      <c r="J93" s="749" t="s">
        <v>810</v>
      </c>
      <c r="K93" s="749" t="s">
        <v>812</v>
      </c>
      <c r="L93" s="752">
        <v>222.20000000000002</v>
      </c>
      <c r="M93" s="752">
        <v>9</v>
      </c>
      <c r="N93" s="753">
        <v>1999.8000000000002</v>
      </c>
    </row>
    <row r="94" spans="1:14" ht="14.4" customHeight="1" x14ac:dyDescent="0.3">
      <c r="A94" s="747" t="s">
        <v>566</v>
      </c>
      <c r="B94" s="748" t="s">
        <v>567</v>
      </c>
      <c r="C94" s="749" t="s">
        <v>585</v>
      </c>
      <c r="D94" s="750" t="s">
        <v>586</v>
      </c>
      <c r="E94" s="751">
        <v>50113001</v>
      </c>
      <c r="F94" s="750" t="s">
        <v>651</v>
      </c>
      <c r="G94" s="749" t="s">
        <v>652</v>
      </c>
      <c r="H94" s="749">
        <v>98901</v>
      </c>
      <c r="I94" s="749">
        <v>98901</v>
      </c>
      <c r="J94" s="749" t="s">
        <v>813</v>
      </c>
      <c r="K94" s="749" t="s">
        <v>797</v>
      </c>
      <c r="L94" s="752">
        <v>320.22000000000003</v>
      </c>
      <c r="M94" s="752">
        <v>13</v>
      </c>
      <c r="N94" s="753">
        <v>4162.8600000000006</v>
      </c>
    </row>
    <row r="95" spans="1:14" ht="14.4" customHeight="1" x14ac:dyDescent="0.3">
      <c r="A95" s="747" t="s">
        <v>566</v>
      </c>
      <c r="B95" s="748" t="s">
        <v>567</v>
      </c>
      <c r="C95" s="749" t="s">
        <v>585</v>
      </c>
      <c r="D95" s="750" t="s">
        <v>586</v>
      </c>
      <c r="E95" s="751">
        <v>50113001</v>
      </c>
      <c r="F95" s="750" t="s">
        <v>651</v>
      </c>
      <c r="G95" s="749" t="s">
        <v>652</v>
      </c>
      <c r="H95" s="749">
        <v>102538</v>
      </c>
      <c r="I95" s="749">
        <v>2538</v>
      </c>
      <c r="J95" s="749" t="s">
        <v>814</v>
      </c>
      <c r="K95" s="749" t="s">
        <v>815</v>
      </c>
      <c r="L95" s="752">
        <v>55.500000000000014</v>
      </c>
      <c r="M95" s="752">
        <v>10</v>
      </c>
      <c r="N95" s="753">
        <v>555.00000000000011</v>
      </c>
    </row>
    <row r="96" spans="1:14" ht="14.4" customHeight="1" x14ac:dyDescent="0.3">
      <c r="A96" s="747" t="s">
        <v>566</v>
      </c>
      <c r="B96" s="748" t="s">
        <v>567</v>
      </c>
      <c r="C96" s="749" t="s">
        <v>585</v>
      </c>
      <c r="D96" s="750" t="s">
        <v>586</v>
      </c>
      <c r="E96" s="751">
        <v>50113001</v>
      </c>
      <c r="F96" s="750" t="s">
        <v>651</v>
      </c>
      <c r="G96" s="749" t="s">
        <v>652</v>
      </c>
      <c r="H96" s="749">
        <v>215606</v>
      </c>
      <c r="I96" s="749">
        <v>215606</v>
      </c>
      <c r="J96" s="749" t="s">
        <v>816</v>
      </c>
      <c r="K96" s="749" t="s">
        <v>817</v>
      </c>
      <c r="L96" s="752">
        <v>71.950000000000017</v>
      </c>
      <c r="M96" s="752">
        <v>1</v>
      </c>
      <c r="N96" s="753">
        <v>71.950000000000017</v>
      </c>
    </row>
    <row r="97" spans="1:14" ht="14.4" customHeight="1" x14ac:dyDescent="0.3">
      <c r="A97" s="747" t="s">
        <v>566</v>
      </c>
      <c r="B97" s="748" t="s">
        <v>567</v>
      </c>
      <c r="C97" s="749" t="s">
        <v>585</v>
      </c>
      <c r="D97" s="750" t="s">
        <v>586</v>
      </c>
      <c r="E97" s="751">
        <v>50113001</v>
      </c>
      <c r="F97" s="750" t="s">
        <v>651</v>
      </c>
      <c r="G97" s="749" t="s">
        <v>652</v>
      </c>
      <c r="H97" s="749">
        <v>216572</v>
      </c>
      <c r="I97" s="749">
        <v>216572</v>
      </c>
      <c r="J97" s="749" t="s">
        <v>818</v>
      </c>
      <c r="K97" s="749" t="s">
        <v>819</v>
      </c>
      <c r="L97" s="752">
        <v>36.285263157894747</v>
      </c>
      <c r="M97" s="752">
        <v>190</v>
      </c>
      <c r="N97" s="753">
        <v>6894.2000000000016</v>
      </c>
    </row>
    <row r="98" spans="1:14" ht="14.4" customHeight="1" x14ac:dyDescent="0.3">
      <c r="A98" s="747" t="s">
        <v>566</v>
      </c>
      <c r="B98" s="748" t="s">
        <v>567</v>
      </c>
      <c r="C98" s="749" t="s">
        <v>585</v>
      </c>
      <c r="D98" s="750" t="s">
        <v>586</v>
      </c>
      <c r="E98" s="751">
        <v>50113001</v>
      </c>
      <c r="F98" s="750" t="s">
        <v>651</v>
      </c>
      <c r="G98" s="749" t="s">
        <v>652</v>
      </c>
      <c r="H98" s="749">
        <v>100168</v>
      </c>
      <c r="I98" s="749">
        <v>168</v>
      </c>
      <c r="J98" s="749" t="s">
        <v>820</v>
      </c>
      <c r="K98" s="749" t="s">
        <v>821</v>
      </c>
      <c r="L98" s="752">
        <v>43.140000000000029</v>
      </c>
      <c r="M98" s="752">
        <v>8</v>
      </c>
      <c r="N98" s="753">
        <v>345.12000000000023</v>
      </c>
    </row>
    <row r="99" spans="1:14" ht="14.4" customHeight="1" x14ac:dyDescent="0.3">
      <c r="A99" s="747" t="s">
        <v>566</v>
      </c>
      <c r="B99" s="748" t="s">
        <v>567</v>
      </c>
      <c r="C99" s="749" t="s">
        <v>585</v>
      </c>
      <c r="D99" s="750" t="s">
        <v>586</v>
      </c>
      <c r="E99" s="751">
        <v>50113001</v>
      </c>
      <c r="F99" s="750" t="s">
        <v>651</v>
      </c>
      <c r="G99" s="749" t="s">
        <v>652</v>
      </c>
      <c r="H99" s="749">
        <v>109159</v>
      </c>
      <c r="I99" s="749">
        <v>9159</v>
      </c>
      <c r="J99" s="749" t="s">
        <v>822</v>
      </c>
      <c r="K99" s="749" t="s">
        <v>823</v>
      </c>
      <c r="L99" s="752">
        <v>143.32</v>
      </c>
      <c r="M99" s="752">
        <v>3</v>
      </c>
      <c r="N99" s="753">
        <v>429.96</v>
      </c>
    </row>
    <row r="100" spans="1:14" ht="14.4" customHeight="1" x14ac:dyDescent="0.3">
      <c r="A100" s="747" t="s">
        <v>566</v>
      </c>
      <c r="B100" s="748" t="s">
        <v>567</v>
      </c>
      <c r="C100" s="749" t="s">
        <v>585</v>
      </c>
      <c r="D100" s="750" t="s">
        <v>586</v>
      </c>
      <c r="E100" s="751">
        <v>50113001</v>
      </c>
      <c r="F100" s="750" t="s">
        <v>651</v>
      </c>
      <c r="G100" s="749" t="s">
        <v>652</v>
      </c>
      <c r="H100" s="749">
        <v>395164</v>
      </c>
      <c r="I100" s="749">
        <v>0</v>
      </c>
      <c r="J100" s="749" t="s">
        <v>824</v>
      </c>
      <c r="K100" s="749" t="s">
        <v>568</v>
      </c>
      <c r="L100" s="752">
        <v>362.25</v>
      </c>
      <c r="M100" s="752">
        <v>1</v>
      </c>
      <c r="N100" s="753">
        <v>362.25</v>
      </c>
    </row>
    <row r="101" spans="1:14" ht="14.4" customHeight="1" x14ac:dyDescent="0.3">
      <c r="A101" s="747" t="s">
        <v>566</v>
      </c>
      <c r="B101" s="748" t="s">
        <v>567</v>
      </c>
      <c r="C101" s="749" t="s">
        <v>585</v>
      </c>
      <c r="D101" s="750" t="s">
        <v>586</v>
      </c>
      <c r="E101" s="751">
        <v>50113001</v>
      </c>
      <c r="F101" s="750" t="s">
        <v>651</v>
      </c>
      <c r="G101" s="749" t="s">
        <v>652</v>
      </c>
      <c r="H101" s="749">
        <v>842703</v>
      </c>
      <c r="I101" s="749">
        <v>0</v>
      </c>
      <c r="J101" s="749" t="s">
        <v>825</v>
      </c>
      <c r="K101" s="749" t="s">
        <v>568</v>
      </c>
      <c r="L101" s="752">
        <v>50.8</v>
      </c>
      <c r="M101" s="752">
        <v>20</v>
      </c>
      <c r="N101" s="753">
        <v>1015.9999999999999</v>
      </c>
    </row>
    <row r="102" spans="1:14" ht="14.4" customHeight="1" x14ac:dyDescent="0.3">
      <c r="A102" s="747" t="s">
        <v>566</v>
      </c>
      <c r="B102" s="748" t="s">
        <v>567</v>
      </c>
      <c r="C102" s="749" t="s">
        <v>585</v>
      </c>
      <c r="D102" s="750" t="s">
        <v>586</v>
      </c>
      <c r="E102" s="751">
        <v>50113001</v>
      </c>
      <c r="F102" s="750" t="s">
        <v>651</v>
      </c>
      <c r="G102" s="749" t="s">
        <v>652</v>
      </c>
      <c r="H102" s="749">
        <v>213080</v>
      </c>
      <c r="I102" s="749">
        <v>213080</v>
      </c>
      <c r="J102" s="749" t="s">
        <v>826</v>
      </c>
      <c r="K102" s="749" t="s">
        <v>827</v>
      </c>
      <c r="L102" s="752">
        <v>128.03000000000014</v>
      </c>
      <c r="M102" s="752">
        <v>1</v>
      </c>
      <c r="N102" s="753">
        <v>128.03000000000014</v>
      </c>
    </row>
    <row r="103" spans="1:14" ht="14.4" customHeight="1" x14ac:dyDescent="0.3">
      <c r="A103" s="747" t="s">
        <v>566</v>
      </c>
      <c r="B103" s="748" t="s">
        <v>567</v>
      </c>
      <c r="C103" s="749" t="s">
        <v>585</v>
      </c>
      <c r="D103" s="750" t="s">
        <v>586</v>
      </c>
      <c r="E103" s="751">
        <v>50113001</v>
      </c>
      <c r="F103" s="750" t="s">
        <v>651</v>
      </c>
      <c r="G103" s="749" t="s">
        <v>652</v>
      </c>
      <c r="H103" s="749">
        <v>193724</v>
      </c>
      <c r="I103" s="749">
        <v>93724</v>
      </c>
      <c r="J103" s="749" t="s">
        <v>828</v>
      </c>
      <c r="K103" s="749" t="s">
        <v>829</v>
      </c>
      <c r="L103" s="752">
        <v>68.262000000000015</v>
      </c>
      <c r="M103" s="752">
        <v>5</v>
      </c>
      <c r="N103" s="753">
        <v>341.31000000000006</v>
      </c>
    </row>
    <row r="104" spans="1:14" ht="14.4" customHeight="1" x14ac:dyDescent="0.3">
      <c r="A104" s="747" t="s">
        <v>566</v>
      </c>
      <c r="B104" s="748" t="s">
        <v>567</v>
      </c>
      <c r="C104" s="749" t="s">
        <v>585</v>
      </c>
      <c r="D104" s="750" t="s">
        <v>586</v>
      </c>
      <c r="E104" s="751">
        <v>50113001</v>
      </c>
      <c r="F104" s="750" t="s">
        <v>651</v>
      </c>
      <c r="G104" s="749" t="s">
        <v>652</v>
      </c>
      <c r="H104" s="749">
        <v>193723</v>
      </c>
      <c r="I104" s="749">
        <v>93723</v>
      </c>
      <c r="J104" s="749" t="s">
        <v>830</v>
      </c>
      <c r="K104" s="749" t="s">
        <v>831</v>
      </c>
      <c r="L104" s="752">
        <v>40.279999999999994</v>
      </c>
      <c r="M104" s="752">
        <v>5</v>
      </c>
      <c r="N104" s="753">
        <v>201.39999999999998</v>
      </c>
    </row>
    <row r="105" spans="1:14" ht="14.4" customHeight="1" x14ac:dyDescent="0.3">
      <c r="A105" s="747" t="s">
        <v>566</v>
      </c>
      <c r="B105" s="748" t="s">
        <v>567</v>
      </c>
      <c r="C105" s="749" t="s">
        <v>585</v>
      </c>
      <c r="D105" s="750" t="s">
        <v>586</v>
      </c>
      <c r="E105" s="751">
        <v>50113001</v>
      </c>
      <c r="F105" s="750" t="s">
        <v>651</v>
      </c>
      <c r="G105" s="749" t="s">
        <v>652</v>
      </c>
      <c r="H105" s="749">
        <v>394712</v>
      </c>
      <c r="I105" s="749">
        <v>0</v>
      </c>
      <c r="J105" s="749" t="s">
        <v>832</v>
      </c>
      <c r="K105" s="749" t="s">
        <v>833</v>
      </c>
      <c r="L105" s="752">
        <v>23.700000000000003</v>
      </c>
      <c r="M105" s="752">
        <v>132</v>
      </c>
      <c r="N105" s="753">
        <v>3128.4000000000005</v>
      </c>
    </row>
    <row r="106" spans="1:14" ht="14.4" customHeight="1" x14ac:dyDescent="0.3">
      <c r="A106" s="747" t="s">
        <v>566</v>
      </c>
      <c r="B106" s="748" t="s">
        <v>567</v>
      </c>
      <c r="C106" s="749" t="s">
        <v>585</v>
      </c>
      <c r="D106" s="750" t="s">
        <v>586</v>
      </c>
      <c r="E106" s="751">
        <v>50113001</v>
      </c>
      <c r="F106" s="750" t="s">
        <v>651</v>
      </c>
      <c r="G106" s="749" t="s">
        <v>652</v>
      </c>
      <c r="H106" s="749">
        <v>902048</v>
      </c>
      <c r="I106" s="749">
        <v>0</v>
      </c>
      <c r="J106" s="749" t="s">
        <v>834</v>
      </c>
      <c r="K106" s="749" t="s">
        <v>835</v>
      </c>
      <c r="L106" s="752">
        <v>331.2</v>
      </c>
      <c r="M106" s="752">
        <v>324</v>
      </c>
      <c r="N106" s="753">
        <v>107308.8</v>
      </c>
    </row>
    <row r="107" spans="1:14" ht="14.4" customHeight="1" x14ac:dyDescent="0.3">
      <c r="A107" s="747" t="s">
        <v>566</v>
      </c>
      <c r="B107" s="748" t="s">
        <v>567</v>
      </c>
      <c r="C107" s="749" t="s">
        <v>585</v>
      </c>
      <c r="D107" s="750" t="s">
        <v>586</v>
      </c>
      <c r="E107" s="751">
        <v>50113001</v>
      </c>
      <c r="F107" s="750" t="s">
        <v>651</v>
      </c>
      <c r="G107" s="749" t="s">
        <v>652</v>
      </c>
      <c r="H107" s="749">
        <v>901185</v>
      </c>
      <c r="I107" s="749">
        <v>0</v>
      </c>
      <c r="J107" s="749" t="s">
        <v>836</v>
      </c>
      <c r="K107" s="749" t="s">
        <v>837</v>
      </c>
      <c r="L107" s="752">
        <v>386.17204434766171</v>
      </c>
      <c r="M107" s="752">
        <v>3</v>
      </c>
      <c r="N107" s="753">
        <v>1158.5161330429851</v>
      </c>
    </row>
    <row r="108" spans="1:14" ht="14.4" customHeight="1" x14ac:dyDescent="0.3">
      <c r="A108" s="747" t="s">
        <v>566</v>
      </c>
      <c r="B108" s="748" t="s">
        <v>567</v>
      </c>
      <c r="C108" s="749" t="s">
        <v>585</v>
      </c>
      <c r="D108" s="750" t="s">
        <v>586</v>
      </c>
      <c r="E108" s="751">
        <v>50113001</v>
      </c>
      <c r="F108" s="750" t="s">
        <v>651</v>
      </c>
      <c r="G108" s="749" t="s">
        <v>652</v>
      </c>
      <c r="H108" s="749">
        <v>100802</v>
      </c>
      <c r="I108" s="749">
        <v>0</v>
      </c>
      <c r="J108" s="749" t="s">
        <v>838</v>
      </c>
      <c r="K108" s="749" t="s">
        <v>839</v>
      </c>
      <c r="L108" s="752">
        <v>84.039806783880323</v>
      </c>
      <c r="M108" s="752">
        <v>120</v>
      </c>
      <c r="N108" s="753">
        <v>10084.776814065639</v>
      </c>
    </row>
    <row r="109" spans="1:14" ht="14.4" customHeight="1" x14ac:dyDescent="0.3">
      <c r="A109" s="747" t="s">
        <v>566</v>
      </c>
      <c r="B109" s="748" t="s">
        <v>567</v>
      </c>
      <c r="C109" s="749" t="s">
        <v>585</v>
      </c>
      <c r="D109" s="750" t="s">
        <v>586</v>
      </c>
      <c r="E109" s="751">
        <v>50113001</v>
      </c>
      <c r="F109" s="750" t="s">
        <v>651</v>
      </c>
      <c r="G109" s="749" t="s">
        <v>652</v>
      </c>
      <c r="H109" s="749">
        <v>134824</v>
      </c>
      <c r="I109" s="749">
        <v>134824</v>
      </c>
      <c r="J109" s="749" t="s">
        <v>840</v>
      </c>
      <c r="K109" s="749" t="s">
        <v>841</v>
      </c>
      <c r="L109" s="752">
        <v>199.98</v>
      </c>
      <c r="M109" s="752">
        <v>31</v>
      </c>
      <c r="N109" s="753">
        <v>6199.38</v>
      </c>
    </row>
    <row r="110" spans="1:14" ht="14.4" customHeight="1" x14ac:dyDescent="0.3">
      <c r="A110" s="747" t="s">
        <v>566</v>
      </c>
      <c r="B110" s="748" t="s">
        <v>567</v>
      </c>
      <c r="C110" s="749" t="s">
        <v>585</v>
      </c>
      <c r="D110" s="750" t="s">
        <v>586</v>
      </c>
      <c r="E110" s="751">
        <v>50113001</v>
      </c>
      <c r="F110" s="750" t="s">
        <v>651</v>
      </c>
      <c r="G110" s="749" t="s">
        <v>652</v>
      </c>
      <c r="H110" s="749">
        <v>117189</v>
      </c>
      <c r="I110" s="749">
        <v>17189</v>
      </c>
      <c r="J110" s="749" t="s">
        <v>842</v>
      </c>
      <c r="K110" s="749" t="s">
        <v>843</v>
      </c>
      <c r="L110" s="752">
        <v>55.876666666666665</v>
      </c>
      <c r="M110" s="752">
        <v>3</v>
      </c>
      <c r="N110" s="753">
        <v>167.63</v>
      </c>
    </row>
    <row r="111" spans="1:14" ht="14.4" customHeight="1" x14ac:dyDescent="0.3">
      <c r="A111" s="747" t="s">
        <v>566</v>
      </c>
      <c r="B111" s="748" t="s">
        <v>567</v>
      </c>
      <c r="C111" s="749" t="s">
        <v>585</v>
      </c>
      <c r="D111" s="750" t="s">
        <v>586</v>
      </c>
      <c r="E111" s="751">
        <v>50113001</v>
      </c>
      <c r="F111" s="750" t="s">
        <v>651</v>
      </c>
      <c r="G111" s="749" t="s">
        <v>652</v>
      </c>
      <c r="H111" s="749">
        <v>848725</v>
      </c>
      <c r="I111" s="749">
        <v>107677</v>
      </c>
      <c r="J111" s="749" t="s">
        <v>844</v>
      </c>
      <c r="K111" s="749" t="s">
        <v>845</v>
      </c>
      <c r="L111" s="752">
        <v>382.10999999999996</v>
      </c>
      <c r="M111" s="752">
        <v>19</v>
      </c>
      <c r="N111" s="753">
        <v>7260.0899999999992</v>
      </c>
    </row>
    <row r="112" spans="1:14" ht="14.4" customHeight="1" x14ac:dyDescent="0.3">
      <c r="A112" s="747" t="s">
        <v>566</v>
      </c>
      <c r="B112" s="748" t="s">
        <v>567</v>
      </c>
      <c r="C112" s="749" t="s">
        <v>585</v>
      </c>
      <c r="D112" s="750" t="s">
        <v>586</v>
      </c>
      <c r="E112" s="751">
        <v>50113001</v>
      </c>
      <c r="F112" s="750" t="s">
        <v>651</v>
      </c>
      <c r="G112" s="749" t="s">
        <v>652</v>
      </c>
      <c r="H112" s="749">
        <v>29938</v>
      </c>
      <c r="I112" s="749">
        <v>29938</v>
      </c>
      <c r="J112" s="749" t="s">
        <v>846</v>
      </c>
      <c r="K112" s="749" t="s">
        <v>847</v>
      </c>
      <c r="L112" s="752">
        <v>2059.9</v>
      </c>
      <c r="M112" s="752">
        <v>3</v>
      </c>
      <c r="N112" s="753">
        <v>6179.7000000000007</v>
      </c>
    </row>
    <row r="113" spans="1:14" ht="14.4" customHeight="1" x14ac:dyDescent="0.3">
      <c r="A113" s="747" t="s">
        <v>566</v>
      </c>
      <c r="B113" s="748" t="s">
        <v>567</v>
      </c>
      <c r="C113" s="749" t="s">
        <v>585</v>
      </c>
      <c r="D113" s="750" t="s">
        <v>586</v>
      </c>
      <c r="E113" s="751">
        <v>50113001</v>
      </c>
      <c r="F113" s="750" t="s">
        <v>651</v>
      </c>
      <c r="G113" s="749" t="s">
        <v>652</v>
      </c>
      <c r="H113" s="749">
        <v>900881</v>
      </c>
      <c r="I113" s="749">
        <v>0</v>
      </c>
      <c r="J113" s="749" t="s">
        <v>848</v>
      </c>
      <c r="K113" s="749" t="s">
        <v>568</v>
      </c>
      <c r="L113" s="752">
        <v>122.69539047918606</v>
      </c>
      <c r="M113" s="752">
        <v>6</v>
      </c>
      <c r="N113" s="753">
        <v>736.17234287511633</v>
      </c>
    </row>
    <row r="114" spans="1:14" ht="14.4" customHeight="1" x14ac:dyDescent="0.3">
      <c r="A114" s="747" t="s">
        <v>566</v>
      </c>
      <c r="B114" s="748" t="s">
        <v>567</v>
      </c>
      <c r="C114" s="749" t="s">
        <v>585</v>
      </c>
      <c r="D114" s="750" t="s">
        <v>586</v>
      </c>
      <c r="E114" s="751">
        <v>50113001</v>
      </c>
      <c r="F114" s="750" t="s">
        <v>651</v>
      </c>
      <c r="G114" s="749" t="s">
        <v>652</v>
      </c>
      <c r="H114" s="749">
        <v>930759</v>
      </c>
      <c r="I114" s="749">
        <v>0</v>
      </c>
      <c r="J114" s="749" t="s">
        <v>849</v>
      </c>
      <c r="K114" s="749" t="s">
        <v>568</v>
      </c>
      <c r="L114" s="752">
        <v>184.96217749512076</v>
      </c>
      <c r="M114" s="752">
        <v>2</v>
      </c>
      <c r="N114" s="753">
        <v>369.92435499024151</v>
      </c>
    </row>
    <row r="115" spans="1:14" ht="14.4" customHeight="1" x14ac:dyDescent="0.3">
      <c r="A115" s="747" t="s">
        <v>566</v>
      </c>
      <c r="B115" s="748" t="s">
        <v>567</v>
      </c>
      <c r="C115" s="749" t="s">
        <v>585</v>
      </c>
      <c r="D115" s="750" t="s">
        <v>586</v>
      </c>
      <c r="E115" s="751">
        <v>50113001</v>
      </c>
      <c r="F115" s="750" t="s">
        <v>651</v>
      </c>
      <c r="G115" s="749" t="s">
        <v>652</v>
      </c>
      <c r="H115" s="749">
        <v>900441</v>
      </c>
      <c r="I115" s="749">
        <v>0</v>
      </c>
      <c r="J115" s="749" t="s">
        <v>850</v>
      </c>
      <c r="K115" s="749" t="s">
        <v>851</v>
      </c>
      <c r="L115" s="752">
        <v>191.75503615906794</v>
      </c>
      <c r="M115" s="752">
        <v>7</v>
      </c>
      <c r="N115" s="753">
        <v>1342.2852531134756</v>
      </c>
    </row>
    <row r="116" spans="1:14" ht="14.4" customHeight="1" x14ac:dyDescent="0.3">
      <c r="A116" s="747" t="s">
        <v>566</v>
      </c>
      <c r="B116" s="748" t="s">
        <v>567</v>
      </c>
      <c r="C116" s="749" t="s">
        <v>585</v>
      </c>
      <c r="D116" s="750" t="s">
        <v>586</v>
      </c>
      <c r="E116" s="751">
        <v>50113001</v>
      </c>
      <c r="F116" s="750" t="s">
        <v>651</v>
      </c>
      <c r="G116" s="749" t="s">
        <v>652</v>
      </c>
      <c r="H116" s="749">
        <v>500260</v>
      </c>
      <c r="I116" s="749">
        <v>0</v>
      </c>
      <c r="J116" s="749" t="s">
        <v>852</v>
      </c>
      <c r="K116" s="749" t="s">
        <v>853</v>
      </c>
      <c r="L116" s="752">
        <v>353.52447291433134</v>
      </c>
      <c r="M116" s="752">
        <v>1</v>
      </c>
      <c r="N116" s="753">
        <v>353.52447291433134</v>
      </c>
    </row>
    <row r="117" spans="1:14" ht="14.4" customHeight="1" x14ac:dyDescent="0.3">
      <c r="A117" s="747" t="s">
        <v>566</v>
      </c>
      <c r="B117" s="748" t="s">
        <v>567</v>
      </c>
      <c r="C117" s="749" t="s">
        <v>585</v>
      </c>
      <c r="D117" s="750" t="s">
        <v>586</v>
      </c>
      <c r="E117" s="751">
        <v>50113001</v>
      </c>
      <c r="F117" s="750" t="s">
        <v>651</v>
      </c>
      <c r="G117" s="749" t="s">
        <v>652</v>
      </c>
      <c r="H117" s="749">
        <v>921136</v>
      </c>
      <c r="I117" s="749">
        <v>0</v>
      </c>
      <c r="J117" s="749" t="s">
        <v>854</v>
      </c>
      <c r="K117" s="749" t="s">
        <v>568</v>
      </c>
      <c r="L117" s="752">
        <v>104.57740752681704</v>
      </c>
      <c r="M117" s="752">
        <v>1</v>
      </c>
      <c r="N117" s="753">
        <v>104.57740752681704</v>
      </c>
    </row>
    <row r="118" spans="1:14" ht="14.4" customHeight="1" x14ac:dyDescent="0.3">
      <c r="A118" s="747" t="s">
        <v>566</v>
      </c>
      <c r="B118" s="748" t="s">
        <v>567</v>
      </c>
      <c r="C118" s="749" t="s">
        <v>585</v>
      </c>
      <c r="D118" s="750" t="s">
        <v>586</v>
      </c>
      <c r="E118" s="751">
        <v>50113001</v>
      </c>
      <c r="F118" s="750" t="s">
        <v>651</v>
      </c>
      <c r="G118" s="749" t="s">
        <v>652</v>
      </c>
      <c r="H118" s="749">
        <v>840220</v>
      </c>
      <c r="I118" s="749">
        <v>0</v>
      </c>
      <c r="J118" s="749" t="s">
        <v>855</v>
      </c>
      <c r="K118" s="749" t="s">
        <v>568</v>
      </c>
      <c r="L118" s="752">
        <v>218.20000000000002</v>
      </c>
      <c r="M118" s="752">
        <v>11</v>
      </c>
      <c r="N118" s="753">
        <v>2400.2000000000003</v>
      </c>
    </row>
    <row r="119" spans="1:14" ht="14.4" customHeight="1" x14ac:dyDescent="0.3">
      <c r="A119" s="747" t="s">
        <v>566</v>
      </c>
      <c r="B119" s="748" t="s">
        <v>567</v>
      </c>
      <c r="C119" s="749" t="s">
        <v>585</v>
      </c>
      <c r="D119" s="750" t="s">
        <v>586</v>
      </c>
      <c r="E119" s="751">
        <v>50113001</v>
      </c>
      <c r="F119" s="750" t="s">
        <v>651</v>
      </c>
      <c r="G119" s="749" t="s">
        <v>652</v>
      </c>
      <c r="H119" s="749">
        <v>188219</v>
      </c>
      <c r="I119" s="749">
        <v>88219</v>
      </c>
      <c r="J119" s="749" t="s">
        <v>856</v>
      </c>
      <c r="K119" s="749" t="s">
        <v>857</v>
      </c>
      <c r="L119" s="752">
        <v>141.60000000000002</v>
      </c>
      <c r="M119" s="752">
        <v>2</v>
      </c>
      <c r="N119" s="753">
        <v>283.20000000000005</v>
      </c>
    </row>
    <row r="120" spans="1:14" ht="14.4" customHeight="1" x14ac:dyDescent="0.3">
      <c r="A120" s="747" t="s">
        <v>566</v>
      </c>
      <c r="B120" s="748" t="s">
        <v>567</v>
      </c>
      <c r="C120" s="749" t="s">
        <v>585</v>
      </c>
      <c r="D120" s="750" t="s">
        <v>586</v>
      </c>
      <c r="E120" s="751">
        <v>50113001</v>
      </c>
      <c r="F120" s="750" t="s">
        <v>651</v>
      </c>
      <c r="G120" s="749" t="s">
        <v>652</v>
      </c>
      <c r="H120" s="749">
        <v>203092</v>
      </c>
      <c r="I120" s="749">
        <v>203092</v>
      </c>
      <c r="J120" s="749" t="s">
        <v>858</v>
      </c>
      <c r="K120" s="749" t="s">
        <v>859</v>
      </c>
      <c r="L120" s="752">
        <v>150.51999999999998</v>
      </c>
      <c r="M120" s="752">
        <v>1</v>
      </c>
      <c r="N120" s="753">
        <v>150.51999999999998</v>
      </c>
    </row>
    <row r="121" spans="1:14" ht="14.4" customHeight="1" x14ac:dyDescent="0.3">
      <c r="A121" s="747" t="s">
        <v>566</v>
      </c>
      <c r="B121" s="748" t="s">
        <v>567</v>
      </c>
      <c r="C121" s="749" t="s">
        <v>585</v>
      </c>
      <c r="D121" s="750" t="s">
        <v>586</v>
      </c>
      <c r="E121" s="751">
        <v>50113001</v>
      </c>
      <c r="F121" s="750" t="s">
        <v>651</v>
      </c>
      <c r="G121" s="749" t="s">
        <v>652</v>
      </c>
      <c r="H121" s="749">
        <v>802327</v>
      </c>
      <c r="I121" s="749">
        <v>49781</v>
      </c>
      <c r="J121" s="749" t="s">
        <v>860</v>
      </c>
      <c r="K121" s="749" t="s">
        <v>861</v>
      </c>
      <c r="L121" s="752">
        <v>934</v>
      </c>
      <c r="M121" s="752">
        <v>5</v>
      </c>
      <c r="N121" s="753">
        <v>4670</v>
      </c>
    </row>
    <row r="122" spans="1:14" ht="14.4" customHeight="1" x14ac:dyDescent="0.3">
      <c r="A122" s="747" t="s">
        <v>566</v>
      </c>
      <c r="B122" s="748" t="s">
        <v>567</v>
      </c>
      <c r="C122" s="749" t="s">
        <v>585</v>
      </c>
      <c r="D122" s="750" t="s">
        <v>586</v>
      </c>
      <c r="E122" s="751">
        <v>50113001</v>
      </c>
      <c r="F122" s="750" t="s">
        <v>651</v>
      </c>
      <c r="G122" s="749" t="s">
        <v>652</v>
      </c>
      <c r="H122" s="749">
        <v>100498</v>
      </c>
      <c r="I122" s="749">
        <v>498</v>
      </c>
      <c r="J122" s="749" t="s">
        <v>665</v>
      </c>
      <c r="K122" s="749" t="s">
        <v>666</v>
      </c>
      <c r="L122" s="752">
        <v>106.81666666666666</v>
      </c>
      <c r="M122" s="752">
        <v>30</v>
      </c>
      <c r="N122" s="753">
        <v>3204.5</v>
      </c>
    </row>
    <row r="123" spans="1:14" ht="14.4" customHeight="1" x14ac:dyDescent="0.3">
      <c r="A123" s="747" t="s">
        <v>566</v>
      </c>
      <c r="B123" s="748" t="s">
        <v>567</v>
      </c>
      <c r="C123" s="749" t="s">
        <v>585</v>
      </c>
      <c r="D123" s="750" t="s">
        <v>586</v>
      </c>
      <c r="E123" s="751">
        <v>50113001</v>
      </c>
      <c r="F123" s="750" t="s">
        <v>651</v>
      </c>
      <c r="G123" s="749" t="s">
        <v>652</v>
      </c>
      <c r="H123" s="749">
        <v>100499</v>
      </c>
      <c r="I123" s="749">
        <v>499</v>
      </c>
      <c r="J123" s="749" t="s">
        <v>665</v>
      </c>
      <c r="K123" s="749" t="s">
        <v>862</v>
      </c>
      <c r="L123" s="752">
        <v>113.33692307692311</v>
      </c>
      <c r="M123" s="752">
        <v>13</v>
      </c>
      <c r="N123" s="753">
        <v>1473.3800000000006</v>
      </c>
    </row>
    <row r="124" spans="1:14" ht="14.4" customHeight="1" x14ac:dyDescent="0.3">
      <c r="A124" s="747" t="s">
        <v>566</v>
      </c>
      <c r="B124" s="748" t="s">
        <v>567</v>
      </c>
      <c r="C124" s="749" t="s">
        <v>585</v>
      </c>
      <c r="D124" s="750" t="s">
        <v>586</v>
      </c>
      <c r="E124" s="751">
        <v>50113001</v>
      </c>
      <c r="F124" s="750" t="s">
        <v>651</v>
      </c>
      <c r="G124" s="749" t="s">
        <v>652</v>
      </c>
      <c r="H124" s="749">
        <v>215978</v>
      </c>
      <c r="I124" s="749">
        <v>215978</v>
      </c>
      <c r="J124" s="749" t="s">
        <v>863</v>
      </c>
      <c r="K124" s="749" t="s">
        <v>864</v>
      </c>
      <c r="L124" s="752">
        <v>116.60000000000002</v>
      </c>
      <c r="M124" s="752">
        <v>1</v>
      </c>
      <c r="N124" s="753">
        <v>116.60000000000002</v>
      </c>
    </row>
    <row r="125" spans="1:14" ht="14.4" customHeight="1" x14ac:dyDescent="0.3">
      <c r="A125" s="747" t="s">
        <v>566</v>
      </c>
      <c r="B125" s="748" t="s">
        <v>567</v>
      </c>
      <c r="C125" s="749" t="s">
        <v>585</v>
      </c>
      <c r="D125" s="750" t="s">
        <v>586</v>
      </c>
      <c r="E125" s="751">
        <v>50113001</v>
      </c>
      <c r="F125" s="750" t="s">
        <v>651</v>
      </c>
      <c r="G125" s="749" t="s">
        <v>652</v>
      </c>
      <c r="H125" s="749">
        <v>102547</v>
      </c>
      <c r="I125" s="749">
        <v>2547</v>
      </c>
      <c r="J125" s="749" t="s">
        <v>865</v>
      </c>
      <c r="K125" s="749" t="s">
        <v>866</v>
      </c>
      <c r="L125" s="752">
        <v>45.340000000000011</v>
      </c>
      <c r="M125" s="752">
        <v>1</v>
      </c>
      <c r="N125" s="753">
        <v>45.340000000000011</v>
      </c>
    </row>
    <row r="126" spans="1:14" ht="14.4" customHeight="1" x14ac:dyDescent="0.3">
      <c r="A126" s="747" t="s">
        <v>566</v>
      </c>
      <c r="B126" s="748" t="s">
        <v>567</v>
      </c>
      <c r="C126" s="749" t="s">
        <v>585</v>
      </c>
      <c r="D126" s="750" t="s">
        <v>586</v>
      </c>
      <c r="E126" s="751">
        <v>50113001</v>
      </c>
      <c r="F126" s="750" t="s">
        <v>651</v>
      </c>
      <c r="G126" s="749" t="s">
        <v>652</v>
      </c>
      <c r="H126" s="749">
        <v>225168</v>
      </c>
      <c r="I126" s="749">
        <v>225168</v>
      </c>
      <c r="J126" s="749" t="s">
        <v>865</v>
      </c>
      <c r="K126" s="749" t="s">
        <v>867</v>
      </c>
      <c r="L126" s="752">
        <v>64.87</v>
      </c>
      <c r="M126" s="752">
        <v>1</v>
      </c>
      <c r="N126" s="753">
        <v>64.87</v>
      </c>
    </row>
    <row r="127" spans="1:14" ht="14.4" customHeight="1" x14ac:dyDescent="0.3">
      <c r="A127" s="747" t="s">
        <v>566</v>
      </c>
      <c r="B127" s="748" t="s">
        <v>567</v>
      </c>
      <c r="C127" s="749" t="s">
        <v>585</v>
      </c>
      <c r="D127" s="750" t="s">
        <v>586</v>
      </c>
      <c r="E127" s="751">
        <v>50113001</v>
      </c>
      <c r="F127" s="750" t="s">
        <v>651</v>
      </c>
      <c r="G127" s="749" t="s">
        <v>652</v>
      </c>
      <c r="H127" s="749">
        <v>100502</v>
      </c>
      <c r="I127" s="749">
        <v>502</v>
      </c>
      <c r="J127" s="749" t="s">
        <v>868</v>
      </c>
      <c r="K127" s="749" t="s">
        <v>869</v>
      </c>
      <c r="L127" s="752">
        <v>238.65999999999988</v>
      </c>
      <c r="M127" s="752">
        <v>4</v>
      </c>
      <c r="N127" s="753">
        <v>954.63999999999953</v>
      </c>
    </row>
    <row r="128" spans="1:14" ht="14.4" customHeight="1" x14ac:dyDescent="0.3">
      <c r="A128" s="747" t="s">
        <v>566</v>
      </c>
      <c r="B128" s="748" t="s">
        <v>567</v>
      </c>
      <c r="C128" s="749" t="s">
        <v>585</v>
      </c>
      <c r="D128" s="750" t="s">
        <v>586</v>
      </c>
      <c r="E128" s="751">
        <v>50113001</v>
      </c>
      <c r="F128" s="750" t="s">
        <v>651</v>
      </c>
      <c r="G128" s="749" t="s">
        <v>652</v>
      </c>
      <c r="H128" s="749">
        <v>102684</v>
      </c>
      <c r="I128" s="749">
        <v>2684</v>
      </c>
      <c r="J128" s="749" t="s">
        <v>868</v>
      </c>
      <c r="K128" s="749" t="s">
        <v>870</v>
      </c>
      <c r="L128" s="752">
        <v>73.70999999999998</v>
      </c>
      <c r="M128" s="752">
        <v>5</v>
      </c>
      <c r="N128" s="753">
        <v>368.5499999999999</v>
      </c>
    </row>
    <row r="129" spans="1:14" ht="14.4" customHeight="1" x14ac:dyDescent="0.3">
      <c r="A129" s="747" t="s">
        <v>566</v>
      </c>
      <c r="B129" s="748" t="s">
        <v>567</v>
      </c>
      <c r="C129" s="749" t="s">
        <v>585</v>
      </c>
      <c r="D129" s="750" t="s">
        <v>586</v>
      </c>
      <c r="E129" s="751">
        <v>50113001</v>
      </c>
      <c r="F129" s="750" t="s">
        <v>651</v>
      </c>
      <c r="G129" s="749" t="s">
        <v>657</v>
      </c>
      <c r="H129" s="749">
        <v>127737</v>
      </c>
      <c r="I129" s="749">
        <v>127737</v>
      </c>
      <c r="J129" s="749" t="s">
        <v>871</v>
      </c>
      <c r="K129" s="749" t="s">
        <v>872</v>
      </c>
      <c r="L129" s="752">
        <v>67.320000000000007</v>
      </c>
      <c r="M129" s="752">
        <v>2</v>
      </c>
      <c r="N129" s="753">
        <v>134.64000000000001</v>
      </c>
    </row>
    <row r="130" spans="1:14" ht="14.4" customHeight="1" x14ac:dyDescent="0.3">
      <c r="A130" s="747" t="s">
        <v>566</v>
      </c>
      <c r="B130" s="748" t="s">
        <v>567</v>
      </c>
      <c r="C130" s="749" t="s">
        <v>585</v>
      </c>
      <c r="D130" s="750" t="s">
        <v>586</v>
      </c>
      <c r="E130" s="751">
        <v>50113001</v>
      </c>
      <c r="F130" s="750" t="s">
        <v>651</v>
      </c>
      <c r="G130" s="749" t="s">
        <v>568</v>
      </c>
      <c r="H130" s="749">
        <v>127778</v>
      </c>
      <c r="I130" s="749">
        <v>127778</v>
      </c>
      <c r="J130" s="749" t="s">
        <v>873</v>
      </c>
      <c r="K130" s="749" t="s">
        <v>874</v>
      </c>
      <c r="L130" s="752">
        <v>144.49</v>
      </c>
      <c r="M130" s="752">
        <v>1</v>
      </c>
      <c r="N130" s="753">
        <v>144.49</v>
      </c>
    </row>
    <row r="131" spans="1:14" ht="14.4" customHeight="1" x14ac:dyDescent="0.3">
      <c r="A131" s="747" t="s">
        <v>566</v>
      </c>
      <c r="B131" s="748" t="s">
        <v>567</v>
      </c>
      <c r="C131" s="749" t="s">
        <v>585</v>
      </c>
      <c r="D131" s="750" t="s">
        <v>586</v>
      </c>
      <c r="E131" s="751">
        <v>50113001</v>
      </c>
      <c r="F131" s="750" t="s">
        <v>651</v>
      </c>
      <c r="G131" s="749" t="s">
        <v>652</v>
      </c>
      <c r="H131" s="749">
        <v>194804</v>
      </c>
      <c r="I131" s="749">
        <v>94804</v>
      </c>
      <c r="J131" s="749" t="s">
        <v>875</v>
      </c>
      <c r="K131" s="749" t="s">
        <v>876</v>
      </c>
      <c r="L131" s="752">
        <v>39.03</v>
      </c>
      <c r="M131" s="752">
        <v>1</v>
      </c>
      <c r="N131" s="753">
        <v>39.03</v>
      </c>
    </row>
    <row r="132" spans="1:14" ht="14.4" customHeight="1" x14ac:dyDescent="0.3">
      <c r="A132" s="747" t="s">
        <v>566</v>
      </c>
      <c r="B132" s="748" t="s">
        <v>567</v>
      </c>
      <c r="C132" s="749" t="s">
        <v>585</v>
      </c>
      <c r="D132" s="750" t="s">
        <v>586</v>
      </c>
      <c r="E132" s="751">
        <v>50113001</v>
      </c>
      <c r="F132" s="750" t="s">
        <v>651</v>
      </c>
      <c r="G132" s="749" t="s">
        <v>652</v>
      </c>
      <c r="H132" s="749">
        <v>120159</v>
      </c>
      <c r="I132" s="749">
        <v>20159</v>
      </c>
      <c r="J132" s="749" t="s">
        <v>877</v>
      </c>
      <c r="K132" s="749" t="s">
        <v>878</v>
      </c>
      <c r="L132" s="752">
        <v>40.669999999999995</v>
      </c>
      <c r="M132" s="752">
        <v>1</v>
      </c>
      <c r="N132" s="753">
        <v>40.669999999999995</v>
      </c>
    </row>
    <row r="133" spans="1:14" ht="14.4" customHeight="1" x14ac:dyDescent="0.3">
      <c r="A133" s="747" t="s">
        <v>566</v>
      </c>
      <c r="B133" s="748" t="s">
        <v>567</v>
      </c>
      <c r="C133" s="749" t="s">
        <v>585</v>
      </c>
      <c r="D133" s="750" t="s">
        <v>586</v>
      </c>
      <c r="E133" s="751">
        <v>50113001</v>
      </c>
      <c r="F133" s="750" t="s">
        <v>651</v>
      </c>
      <c r="G133" s="749" t="s">
        <v>652</v>
      </c>
      <c r="H133" s="749">
        <v>992513</v>
      </c>
      <c r="I133" s="749">
        <v>0</v>
      </c>
      <c r="J133" s="749" t="s">
        <v>879</v>
      </c>
      <c r="K133" s="749" t="s">
        <v>568</v>
      </c>
      <c r="L133" s="752">
        <v>274.77950000000004</v>
      </c>
      <c r="M133" s="752">
        <v>100</v>
      </c>
      <c r="N133" s="753">
        <v>27477.950000000004</v>
      </c>
    </row>
    <row r="134" spans="1:14" ht="14.4" customHeight="1" x14ac:dyDescent="0.3">
      <c r="A134" s="747" t="s">
        <v>566</v>
      </c>
      <c r="B134" s="748" t="s">
        <v>567</v>
      </c>
      <c r="C134" s="749" t="s">
        <v>585</v>
      </c>
      <c r="D134" s="750" t="s">
        <v>586</v>
      </c>
      <c r="E134" s="751">
        <v>50113001</v>
      </c>
      <c r="F134" s="750" t="s">
        <v>651</v>
      </c>
      <c r="G134" s="749" t="s">
        <v>652</v>
      </c>
      <c r="H134" s="749">
        <v>110086</v>
      </c>
      <c r="I134" s="749">
        <v>10086</v>
      </c>
      <c r="J134" s="749" t="s">
        <v>880</v>
      </c>
      <c r="K134" s="749" t="s">
        <v>881</v>
      </c>
      <c r="L134" s="752">
        <v>1592.8</v>
      </c>
      <c r="M134" s="752">
        <v>5</v>
      </c>
      <c r="N134" s="753">
        <v>7964</v>
      </c>
    </row>
    <row r="135" spans="1:14" ht="14.4" customHeight="1" x14ac:dyDescent="0.3">
      <c r="A135" s="747" t="s">
        <v>566</v>
      </c>
      <c r="B135" s="748" t="s">
        <v>567</v>
      </c>
      <c r="C135" s="749" t="s">
        <v>585</v>
      </c>
      <c r="D135" s="750" t="s">
        <v>586</v>
      </c>
      <c r="E135" s="751">
        <v>50113001</v>
      </c>
      <c r="F135" s="750" t="s">
        <v>651</v>
      </c>
      <c r="G135" s="749" t="s">
        <v>652</v>
      </c>
      <c r="H135" s="749">
        <v>184399</v>
      </c>
      <c r="I135" s="749">
        <v>84399</v>
      </c>
      <c r="J135" s="749" t="s">
        <v>882</v>
      </c>
      <c r="K135" s="749" t="s">
        <v>883</v>
      </c>
      <c r="L135" s="752">
        <v>320.29000000000002</v>
      </c>
      <c r="M135" s="752">
        <v>1</v>
      </c>
      <c r="N135" s="753">
        <v>320.29000000000002</v>
      </c>
    </row>
    <row r="136" spans="1:14" ht="14.4" customHeight="1" x14ac:dyDescent="0.3">
      <c r="A136" s="747" t="s">
        <v>566</v>
      </c>
      <c r="B136" s="748" t="s">
        <v>567</v>
      </c>
      <c r="C136" s="749" t="s">
        <v>585</v>
      </c>
      <c r="D136" s="750" t="s">
        <v>586</v>
      </c>
      <c r="E136" s="751">
        <v>50113001</v>
      </c>
      <c r="F136" s="750" t="s">
        <v>651</v>
      </c>
      <c r="G136" s="749" t="s">
        <v>657</v>
      </c>
      <c r="H136" s="749">
        <v>140362</v>
      </c>
      <c r="I136" s="749">
        <v>40362</v>
      </c>
      <c r="J136" s="749" t="s">
        <v>884</v>
      </c>
      <c r="K136" s="749" t="s">
        <v>885</v>
      </c>
      <c r="L136" s="752">
        <v>651.5</v>
      </c>
      <c r="M136" s="752">
        <v>5</v>
      </c>
      <c r="N136" s="753">
        <v>3257.5</v>
      </c>
    </row>
    <row r="137" spans="1:14" ht="14.4" customHeight="1" x14ac:dyDescent="0.3">
      <c r="A137" s="747" t="s">
        <v>566</v>
      </c>
      <c r="B137" s="748" t="s">
        <v>567</v>
      </c>
      <c r="C137" s="749" t="s">
        <v>585</v>
      </c>
      <c r="D137" s="750" t="s">
        <v>586</v>
      </c>
      <c r="E137" s="751">
        <v>50113001</v>
      </c>
      <c r="F137" s="750" t="s">
        <v>651</v>
      </c>
      <c r="G137" s="749" t="s">
        <v>652</v>
      </c>
      <c r="H137" s="749">
        <v>988466</v>
      </c>
      <c r="I137" s="749">
        <v>192729</v>
      </c>
      <c r="J137" s="749" t="s">
        <v>886</v>
      </c>
      <c r="K137" s="749" t="s">
        <v>887</v>
      </c>
      <c r="L137" s="752">
        <v>54.100000000000016</v>
      </c>
      <c r="M137" s="752">
        <v>1</v>
      </c>
      <c r="N137" s="753">
        <v>54.100000000000016</v>
      </c>
    </row>
    <row r="138" spans="1:14" ht="14.4" customHeight="1" x14ac:dyDescent="0.3">
      <c r="A138" s="747" t="s">
        <v>566</v>
      </c>
      <c r="B138" s="748" t="s">
        <v>567</v>
      </c>
      <c r="C138" s="749" t="s">
        <v>585</v>
      </c>
      <c r="D138" s="750" t="s">
        <v>586</v>
      </c>
      <c r="E138" s="751">
        <v>50113001</v>
      </c>
      <c r="F138" s="750" t="s">
        <v>651</v>
      </c>
      <c r="G138" s="749" t="s">
        <v>657</v>
      </c>
      <c r="H138" s="749">
        <v>107981</v>
      </c>
      <c r="I138" s="749">
        <v>7981</v>
      </c>
      <c r="J138" s="749" t="s">
        <v>669</v>
      </c>
      <c r="K138" s="749" t="s">
        <v>670</v>
      </c>
      <c r="L138" s="752">
        <v>50.640000000000008</v>
      </c>
      <c r="M138" s="752">
        <v>11</v>
      </c>
      <c r="N138" s="753">
        <v>557.04000000000008</v>
      </c>
    </row>
    <row r="139" spans="1:14" ht="14.4" customHeight="1" x14ac:dyDescent="0.3">
      <c r="A139" s="747" t="s">
        <v>566</v>
      </c>
      <c r="B139" s="748" t="s">
        <v>567</v>
      </c>
      <c r="C139" s="749" t="s">
        <v>585</v>
      </c>
      <c r="D139" s="750" t="s">
        <v>586</v>
      </c>
      <c r="E139" s="751">
        <v>50113001</v>
      </c>
      <c r="F139" s="750" t="s">
        <v>651</v>
      </c>
      <c r="G139" s="749" t="s">
        <v>657</v>
      </c>
      <c r="H139" s="749">
        <v>155823</v>
      </c>
      <c r="I139" s="749">
        <v>55823</v>
      </c>
      <c r="J139" s="749" t="s">
        <v>669</v>
      </c>
      <c r="K139" s="749" t="s">
        <v>888</v>
      </c>
      <c r="L139" s="752">
        <v>33.47</v>
      </c>
      <c r="M139" s="752">
        <v>4</v>
      </c>
      <c r="N139" s="753">
        <v>133.88</v>
      </c>
    </row>
    <row r="140" spans="1:14" ht="14.4" customHeight="1" x14ac:dyDescent="0.3">
      <c r="A140" s="747" t="s">
        <v>566</v>
      </c>
      <c r="B140" s="748" t="s">
        <v>567</v>
      </c>
      <c r="C140" s="749" t="s">
        <v>585</v>
      </c>
      <c r="D140" s="750" t="s">
        <v>586</v>
      </c>
      <c r="E140" s="751">
        <v>50113001</v>
      </c>
      <c r="F140" s="750" t="s">
        <v>651</v>
      </c>
      <c r="G140" s="749" t="s">
        <v>657</v>
      </c>
      <c r="H140" s="749">
        <v>126786</v>
      </c>
      <c r="I140" s="749">
        <v>26786</v>
      </c>
      <c r="J140" s="749" t="s">
        <v>889</v>
      </c>
      <c r="K140" s="749" t="s">
        <v>890</v>
      </c>
      <c r="L140" s="752">
        <v>405.99285714285725</v>
      </c>
      <c r="M140" s="752">
        <v>35</v>
      </c>
      <c r="N140" s="753">
        <v>14209.750000000004</v>
      </c>
    </row>
    <row r="141" spans="1:14" ht="14.4" customHeight="1" x14ac:dyDescent="0.3">
      <c r="A141" s="747" t="s">
        <v>566</v>
      </c>
      <c r="B141" s="748" t="s">
        <v>567</v>
      </c>
      <c r="C141" s="749" t="s">
        <v>585</v>
      </c>
      <c r="D141" s="750" t="s">
        <v>586</v>
      </c>
      <c r="E141" s="751">
        <v>50113001</v>
      </c>
      <c r="F141" s="750" t="s">
        <v>651</v>
      </c>
      <c r="G141" s="749" t="s">
        <v>652</v>
      </c>
      <c r="H141" s="749">
        <v>207696</v>
      </c>
      <c r="I141" s="749">
        <v>207696</v>
      </c>
      <c r="J141" s="749" t="s">
        <v>891</v>
      </c>
      <c r="K141" s="749" t="s">
        <v>892</v>
      </c>
      <c r="L141" s="752">
        <v>649.00000000000011</v>
      </c>
      <c r="M141" s="752">
        <v>1</v>
      </c>
      <c r="N141" s="753">
        <v>649.00000000000011</v>
      </c>
    </row>
    <row r="142" spans="1:14" ht="14.4" customHeight="1" x14ac:dyDescent="0.3">
      <c r="A142" s="747" t="s">
        <v>566</v>
      </c>
      <c r="B142" s="748" t="s">
        <v>567</v>
      </c>
      <c r="C142" s="749" t="s">
        <v>585</v>
      </c>
      <c r="D142" s="750" t="s">
        <v>586</v>
      </c>
      <c r="E142" s="751">
        <v>50113001</v>
      </c>
      <c r="F142" s="750" t="s">
        <v>651</v>
      </c>
      <c r="G142" s="749" t="s">
        <v>652</v>
      </c>
      <c r="H142" s="749">
        <v>100876</v>
      </c>
      <c r="I142" s="749">
        <v>876</v>
      </c>
      <c r="J142" s="749" t="s">
        <v>893</v>
      </c>
      <c r="K142" s="749" t="s">
        <v>894</v>
      </c>
      <c r="L142" s="752">
        <v>67.565400000000011</v>
      </c>
      <c r="M142" s="752">
        <v>100</v>
      </c>
      <c r="N142" s="753">
        <v>6756.5400000000009</v>
      </c>
    </row>
    <row r="143" spans="1:14" ht="14.4" customHeight="1" x14ac:dyDescent="0.3">
      <c r="A143" s="747" t="s">
        <v>566</v>
      </c>
      <c r="B143" s="748" t="s">
        <v>567</v>
      </c>
      <c r="C143" s="749" t="s">
        <v>585</v>
      </c>
      <c r="D143" s="750" t="s">
        <v>586</v>
      </c>
      <c r="E143" s="751">
        <v>50113001</v>
      </c>
      <c r="F143" s="750" t="s">
        <v>651</v>
      </c>
      <c r="G143" s="749" t="s">
        <v>652</v>
      </c>
      <c r="H143" s="749">
        <v>208323</v>
      </c>
      <c r="I143" s="749">
        <v>208323</v>
      </c>
      <c r="J143" s="749" t="s">
        <v>895</v>
      </c>
      <c r="K143" s="749" t="s">
        <v>896</v>
      </c>
      <c r="L143" s="752">
        <v>85.84</v>
      </c>
      <c r="M143" s="752">
        <v>1</v>
      </c>
      <c r="N143" s="753">
        <v>85.84</v>
      </c>
    </row>
    <row r="144" spans="1:14" ht="14.4" customHeight="1" x14ac:dyDescent="0.3">
      <c r="A144" s="747" t="s">
        <v>566</v>
      </c>
      <c r="B144" s="748" t="s">
        <v>567</v>
      </c>
      <c r="C144" s="749" t="s">
        <v>585</v>
      </c>
      <c r="D144" s="750" t="s">
        <v>586</v>
      </c>
      <c r="E144" s="751">
        <v>50113001</v>
      </c>
      <c r="F144" s="750" t="s">
        <v>651</v>
      </c>
      <c r="G144" s="749" t="s">
        <v>657</v>
      </c>
      <c r="H144" s="749">
        <v>850729</v>
      </c>
      <c r="I144" s="749">
        <v>157875</v>
      </c>
      <c r="J144" s="749" t="s">
        <v>897</v>
      </c>
      <c r="K144" s="749" t="s">
        <v>898</v>
      </c>
      <c r="L144" s="752">
        <v>225.5</v>
      </c>
      <c r="M144" s="752">
        <v>11</v>
      </c>
      <c r="N144" s="753">
        <v>2480.5</v>
      </c>
    </row>
    <row r="145" spans="1:14" ht="14.4" customHeight="1" x14ac:dyDescent="0.3">
      <c r="A145" s="747" t="s">
        <v>566</v>
      </c>
      <c r="B145" s="748" t="s">
        <v>567</v>
      </c>
      <c r="C145" s="749" t="s">
        <v>585</v>
      </c>
      <c r="D145" s="750" t="s">
        <v>586</v>
      </c>
      <c r="E145" s="751">
        <v>50113001</v>
      </c>
      <c r="F145" s="750" t="s">
        <v>651</v>
      </c>
      <c r="G145" s="749" t="s">
        <v>652</v>
      </c>
      <c r="H145" s="749">
        <v>104343</v>
      </c>
      <c r="I145" s="749">
        <v>4343</v>
      </c>
      <c r="J145" s="749" t="s">
        <v>899</v>
      </c>
      <c r="K145" s="749" t="s">
        <v>900</v>
      </c>
      <c r="L145" s="752">
        <v>29.73</v>
      </c>
      <c r="M145" s="752">
        <v>5</v>
      </c>
      <c r="N145" s="753">
        <v>148.65</v>
      </c>
    </row>
    <row r="146" spans="1:14" ht="14.4" customHeight="1" x14ac:dyDescent="0.3">
      <c r="A146" s="747" t="s">
        <v>566</v>
      </c>
      <c r="B146" s="748" t="s">
        <v>567</v>
      </c>
      <c r="C146" s="749" t="s">
        <v>585</v>
      </c>
      <c r="D146" s="750" t="s">
        <v>586</v>
      </c>
      <c r="E146" s="751">
        <v>50113001</v>
      </c>
      <c r="F146" s="750" t="s">
        <v>651</v>
      </c>
      <c r="G146" s="749" t="s">
        <v>652</v>
      </c>
      <c r="H146" s="749">
        <v>173196</v>
      </c>
      <c r="I146" s="749">
        <v>173196</v>
      </c>
      <c r="J146" s="749" t="s">
        <v>901</v>
      </c>
      <c r="K146" s="749" t="s">
        <v>902</v>
      </c>
      <c r="L146" s="752">
        <v>102.94999999999993</v>
      </c>
      <c r="M146" s="752">
        <v>1</v>
      </c>
      <c r="N146" s="753">
        <v>102.94999999999993</v>
      </c>
    </row>
    <row r="147" spans="1:14" ht="14.4" customHeight="1" x14ac:dyDescent="0.3">
      <c r="A147" s="747" t="s">
        <v>566</v>
      </c>
      <c r="B147" s="748" t="s">
        <v>567</v>
      </c>
      <c r="C147" s="749" t="s">
        <v>585</v>
      </c>
      <c r="D147" s="750" t="s">
        <v>586</v>
      </c>
      <c r="E147" s="751">
        <v>50113001</v>
      </c>
      <c r="F147" s="750" t="s">
        <v>651</v>
      </c>
      <c r="G147" s="749" t="s">
        <v>652</v>
      </c>
      <c r="H147" s="749">
        <v>166646</v>
      </c>
      <c r="I147" s="749">
        <v>66646</v>
      </c>
      <c r="J147" s="749" t="s">
        <v>903</v>
      </c>
      <c r="K147" s="749" t="s">
        <v>904</v>
      </c>
      <c r="L147" s="752">
        <v>56.1</v>
      </c>
      <c r="M147" s="752">
        <v>1</v>
      </c>
      <c r="N147" s="753">
        <v>56.1</v>
      </c>
    </row>
    <row r="148" spans="1:14" ht="14.4" customHeight="1" x14ac:dyDescent="0.3">
      <c r="A148" s="747" t="s">
        <v>566</v>
      </c>
      <c r="B148" s="748" t="s">
        <v>567</v>
      </c>
      <c r="C148" s="749" t="s">
        <v>585</v>
      </c>
      <c r="D148" s="750" t="s">
        <v>586</v>
      </c>
      <c r="E148" s="751">
        <v>50113001</v>
      </c>
      <c r="F148" s="750" t="s">
        <v>651</v>
      </c>
      <c r="G148" s="749" t="s">
        <v>568</v>
      </c>
      <c r="H148" s="749">
        <v>118175</v>
      </c>
      <c r="I148" s="749">
        <v>18175</v>
      </c>
      <c r="J148" s="749" t="s">
        <v>905</v>
      </c>
      <c r="K148" s="749" t="s">
        <v>906</v>
      </c>
      <c r="L148" s="752">
        <v>851.39999999999986</v>
      </c>
      <c r="M148" s="752">
        <v>36</v>
      </c>
      <c r="N148" s="753">
        <v>30650.399999999994</v>
      </c>
    </row>
    <row r="149" spans="1:14" ht="14.4" customHeight="1" x14ac:dyDescent="0.3">
      <c r="A149" s="747" t="s">
        <v>566</v>
      </c>
      <c r="B149" s="748" t="s">
        <v>567</v>
      </c>
      <c r="C149" s="749" t="s">
        <v>585</v>
      </c>
      <c r="D149" s="750" t="s">
        <v>586</v>
      </c>
      <c r="E149" s="751">
        <v>50113001</v>
      </c>
      <c r="F149" s="750" t="s">
        <v>651</v>
      </c>
      <c r="G149" s="749" t="s">
        <v>652</v>
      </c>
      <c r="H149" s="749">
        <v>191731</v>
      </c>
      <c r="I149" s="749">
        <v>91731</v>
      </c>
      <c r="J149" s="749" t="s">
        <v>907</v>
      </c>
      <c r="K149" s="749" t="s">
        <v>908</v>
      </c>
      <c r="L149" s="752">
        <v>3891.5000000000009</v>
      </c>
      <c r="M149" s="752">
        <v>2</v>
      </c>
      <c r="N149" s="753">
        <v>7783.0000000000018</v>
      </c>
    </row>
    <row r="150" spans="1:14" ht="14.4" customHeight="1" x14ac:dyDescent="0.3">
      <c r="A150" s="747" t="s">
        <v>566</v>
      </c>
      <c r="B150" s="748" t="s">
        <v>567</v>
      </c>
      <c r="C150" s="749" t="s">
        <v>585</v>
      </c>
      <c r="D150" s="750" t="s">
        <v>586</v>
      </c>
      <c r="E150" s="751">
        <v>50113001</v>
      </c>
      <c r="F150" s="750" t="s">
        <v>651</v>
      </c>
      <c r="G150" s="749" t="s">
        <v>652</v>
      </c>
      <c r="H150" s="749">
        <v>204356</v>
      </c>
      <c r="I150" s="749">
        <v>204356</v>
      </c>
      <c r="J150" s="749" t="s">
        <v>909</v>
      </c>
      <c r="K150" s="749" t="s">
        <v>910</v>
      </c>
      <c r="L150" s="752">
        <v>1133</v>
      </c>
      <c r="M150" s="752">
        <v>10</v>
      </c>
      <c r="N150" s="753">
        <v>11330</v>
      </c>
    </row>
    <row r="151" spans="1:14" ht="14.4" customHeight="1" x14ac:dyDescent="0.3">
      <c r="A151" s="747" t="s">
        <v>566</v>
      </c>
      <c r="B151" s="748" t="s">
        <v>567</v>
      </c>
      <c r="C151" s="749" t="s">
        <v>585</v>
      </c>
      <c r="D151" s="750" t="s">
        <v>586</v>
      </c>
      <c r="E151" s="751">
        <v>50113001</v>
      </c>
      <c r="F151" s="750" t="s">
        <v>651</v>
      </c>
      <c r="G151" s="749" t="s">
        <v>657</v>
      </c>
      <c r="H151" s="749">
        <v>183132</v>
      </c>
      <c r="I151" s="749">
        <v>183132</v>
      </c>
      <c r="J151" s="749" t="s">
        <v>911</v>
      </c>
      <c r="K151" s="749" t="s">
        <v>912</v>
      </c>
      <c r="L151" s="752">
        <v>3319.82</v>
      </c>
      <c r="M151" s="752">
        <v>1</v>
      </c>
      <c r="N151" s="753">
        <v>3319.82</v>
      </c>
    </row>
    <row r="152" spans="1:14" ht="14.4" customHeight="1" x14ac:dyDescent="0.3">
      <c r="A152" s="747" t="s">
        <v>566</v>
      </c>
      <c r="B152" s="748" t="s">
        <v>567</v>
      </c>
      <c r="C152" s="749" t="s">
        <v>585</v>
      </c>
      <c r="D152" s="750" t="s">
        <v>586</v>
      </c>
      <c r="E152" s="751">
        <v>50113001</v>
      </c>
      <c r="F152" s="750" t="s">
        <v>651</v>
      </c>
      <c r="G152" s="749" t="s">
        <v>652</v>
      </c>
      <c r="H152" s="749">
        <v>118305</v>
      </c>
      <c r="I152" s="749">
        <v>18305</v>
      </c>
      <c r="J152" s="749" t="s">
        <v>913</v>
      </c>
      <c r="K152" s="749" t="s">
        <v>914</v>
      </c>
      <c r="L152" s="752">
        <v>242.00000000000003</v>
      </c>
      <c r="M152" s="752">
        <v>3</v>
      </c>
      <c r="N152" s="753">
        <v>726.00000000000011</v>
      </c>
    </row>
    <row r="153" spans="1:14" ht="14.4" customHeight="1" x14ac:dyDescent="0.3">
      <c r="A153" s="747" t="s">
        <v>566</v>
      </c>
      <c r="B153" s="748" t="s">
        <v>567</v>
      </c>
      <c r="C153" s="749" t="s">
        <v>585</v>
      </c>
      <c r="D153" s="750" t="s">
        <v>586</v>
      </c>
      <c r="E153" s="751">
        <v>50113001</v>
      </c>
      <c r="F153" s="750" t="s">
        <v>651</v>
      </c>
      <c r="G153" s="749" t="s">
        <v>652</v>
      </c>
      <c r="H153" s="749">
        <v>13440</v>
      </c>
      <c r="I153" s="749">
        <v>13440</v>
      </c>
      <c r="J153" s="749" t="s">
        <v>915</v>
      </c>
      <c r="K153" s="749" t="s">
        <v>797</v>
      </c>
      <c r="L153" s="752">
        <v>396.00003478220543</v>
      </c>
      <c r="M153" s="752">
        <v>4.8</v>
      </c>
      <c r="N153" s="753">
        <v>1900.8001669545861</v>
      </c>
    </row>
    <row r="154" spans="1:14" ht="14.4" customHeight="1" x14ac:dyDescent="0.3">
      <c r="A154" s="747" t="s">
        <v>566</v>
      </c>
      <c r="B154" s="748" t="s">
        <v>567</v>
      </c>
      <c r="C154" s="749" t="s">
        <v>585</v>
      </c>
      <c r="D154" s="750" t="s">
        <v>586</v>
      </c>
      <c r="E154" s="751">
        <v>50113001</v>
      </c>
      <c r="F154" s="750" t="s">
        <v>651</v>
      </c>
      <c r="G154" s="749" t="s">
        <v>568</v>
      </c>
      <c r="H154" s="749">
        <v>114709</v>
      </c>
      <c r="I154" s="749">
        <v>14709</v>
      </c>
      <c r="J154" s="749" t="s">
        <v>916</v>
      </c>
      <c r="K154" s="749" t="s">
        <v>917</v>
      </c>
      <c r="L154" s="752">
        <v>72.700000000000031</v>
      </c>
      <c r="M154" s="752">
        <v>3</v>
      </c>
      <c r="N154" s="753">
        <v>218.10000000000008</v>
      </c>
    </row>
    <row r="155" spans="1:14" ht="14.4" customHeight="1" x14ac:dyDescent="0.3">
      <c r="A155" s="747" t="s">
        <v>566</v>
      </c>
      <c r="B155" s="748" t="s">
        <v>567</v>
      </c>
      <c r="C155" s="749" t="s">
        <v>585</v>
      </c>
      <c r="D155" s="750" t="s">
        <v>586</v>
      </c>
      <c r="E155" s="751">
        <v>50113001</v>
      </c>
      <c r="F155" s="750" t="s">
        <v>651</v>
      </c>
      <c r="G155" s="749" t="s">
        <v>652</v>
      </c>
      <c r="H155" s="749">
        <v>114989</v>
      </c>
      <c r="I155" s="749">
        <v>14989</v>
      </c>
      <c r="J155" s="749" t="s">
        <v>918</v>
      </c>
      <c r="K155" s="749" t="s">
        <v>919</v>
      </c>
      <c r="L155" s="752">
        <v>86.42</v>
      </c>
      <c r="M155" s="752">
        <v>3</v>
      </c>
      <c r="N155" s="753">
        <v>259.26</v>
      </c>
    </row>
    <row r="156" spans="1:14" ht="14.4" customHeight="1" x14ac:dyDescent="0.3">
      <c r="A156" s="747" t="s">
        <v>566</v>
      </c>
      <c r="B156" s="748" t="s">
        <v>567</v>
      </c>
      <c r="C156" s="749" t="s">
        <v>585</v>
      </c>
      <c r="D156" s="750" t="s">
        <v>586</v>
      </c>
      <c r="E156" s="751">
        <v>50113001</v>
      </c>
      <c r="F156" s="750" t="s">
        <v>651</v>
      </c>
      <c r="G156" s="749" t="s">
        <v>652</v>
      </c>
      <c r="H156" s="749">
        <v>114938</v>
      </c>
      <c r="I156" s="749">
        <v>14938</v>
      </c>
      <c r="J156" s="749" t="s">
        <v>920</v>
      </c>
      <c r="K156" s="749" t="s">
        <v>921</v>
      </c>
      <c r="L156" s="752">
        <v>94.86</v>
      </c>
      <c r="M156" s="752">
        <v>1</v>
      </c>
      <c r="N156" s="753">
        <v>94.86</v>
      </c>
    </row>
    <row r="157" spans="1:14" ht="14.4" customHeight="1" x14ac:dyDescent="0.3">
      <c r="A157" s="747" t="s">
        <v>566</v>
      </c>
      <c r="B157" s="748" t="s">
        <v>567</v>
      </c>
      <c r="C157" s="749" t="s">
        <v>585</v>
      </c>
      <c r="D157" s="750" t="s">
        <v>586</v>
      </c>
      <c r="E157" s="751">
        <v>50113001</v>
      </c>
      <c r="F157" s="750" t="s">
        <v>651</v>
      </c>
      <c r="G157" s="749" t="s">
        <v>652</v>
      </c>
      <c r="H157" s="749">
        <v>122629</v>
      </c>
      <c r="I157" s="749">
        <v>122629</v>
      </c>
      <c r="J157" s="749" t="s">
        <v>922</v>
      </c>
      <c r="K157" s="749" t="s">
        <v>923</v>
      </c>
      <c r="L157" s="752">
        <v>75.228666712380615</v>
      </c>
      <c r="M157" s="752">
        <v>15</v>
      </c>
      <c r="N157" s="753">
        <v>1128.4300006857093</v>
      </c>
    </row>
    <row r="158" spans="1:14" ht="14.4" customHeight="1" x14ac:dyDescent="0.3">
      <c r="A158" s="747" t="s">
        <v>566</v>
      </c>
      <c r="B158" s="748" t="s">
        <v>567</v>
      </c>
      <c r="C158" s="749" t="s">
        <v>585</v>
      </c>
      <c r="D158" s="750" t="s">
        <v>586</v>
      </c>
      <c r="E158" s="751">
        <v>50113001</v>
      </c>
      <c r="F158" s="750" t="s">
        <v>651</v>
      </c>
      <c r="G158" s="749" t="s">
        <v>652</v>
      </c>
      <c r="H158" s="749">
        <v>208204</v>
      </c>
      <c r="I158" s="749">
        <v>208204</v>
      </c>
      <c r="J158" s="749" t="s">
        <v>924</v>
      </c>
      <c r="K158" s="749" t="s">
        <v>925</v>
      </c>
      <c r="L158" s="752">
        <v>48.979999999999968</v>
      </c>
      <c r="M158" s="752">
        <v>2</v>
      </c>
      <c r="N158" s="753">
        <v>97.959999999999937</v>
      </c>
    </row>
    <row r="159" spans="1:14" ht="14.4" customHeight="1" x14ac:dyDescent="0.3">
      <c r="A159" s="747" t="s">
        <v>566</v>
      </c>
      <c r="B159" s="748" t="s">
        <v>567</v>
      </c>
      <c r="C159" s="749" t="s">
        <v>585</v>
      </c>
      <c r="D159" s="750" t="s">
        <v>586</v>
      </c>
      <c r="E159" s="751">
        <v>50113001</v>
      </c>
      <c r="F159" s="750" t="s">
        <v>651</v>
      </c>
      <c r="G159" s="749" t="s">
        <v>652</v>
      </c>
      <c r="H159" s="749">
        <v>116052</v>
      </c>
      <c r="I159" s="749">
        <v>16052</v>
      </c>
      <c r="J159" s="749" t="s">
        <v>926</v>
      </c>
      <c r="K159" s="749" t="s">
        <v>927</v>
      </c>
      <c r="L159" s="752">
        <v>87.370000000000019</v>
      </c>
      <c r="M159" s="752">
        <v>1</v>
      </c>
      <c r="N159" s="753">
        <v>87.370000000000019</v>
      </c>
    </row>
    <row r="160" spans="1:14" ht="14.4" customHeight="1" x14ac:dyDescent="0.3">
      <c r="A160" s="747" t="s">
        <v>566</v>
      </c>
      <c r="B160" s="748" t="s">
        <v>567</v>
      </c>
      <c r="C160" s="749" t="s">
        <v>585</v>
      </c>
      <c r="D160" s="750" t="s">
        <v>586</v>
      </c>
      <c r="E160" s="751">
        <v>50113001</v>
      </c>
      <c r="F160" s="750" t="s">
        <v>651</v>
      </c>
      <c r="G160" s="749" t="s">
        <v>652</v>
      </c>
      <c r="H160" s="749">
        <v>159941</v>
      </c>
      <c r="I160" s="749">
        <v>59941</v>
      </c>
      <c r="J160" s="749" t="s">
        <v>928</v>
      </c>
      <c r="K160" s="749" t="s">
        <v>929</v>
      </c>
      <c r="L160" s="752">
        <v>232.06000000000003</v>
      </c>
      <c r="M160" s="752">
        <v>2</v>
      </c>
      <c r="N160" s="753">
        <v>464.12000000000006</v>
      </c>
    </row>
    <row r="161" spans="1:14" ht="14.4" customHeight="1" x14ac:dyDescent="0.3">
      <c r="A161" s="747" t="s">
        <v>566</v>
      </c>
      <c r="B161" s="748" t="s">
        <v>567</v>
      </c>
      <c r="C161" s="749" t="s">
        <v>585</v>
      </c>
      <c r="D161" s="750" t="s">
        <v>586</v>
      </c>
      <c r="E161" s="751">
        <v>50113001</v>
      </c>
      <c r="F161" s="750" t="s">
        <v>651</v>
      </c>
      <c r="G161" s="749" t="s">
        <v>657</v>
      </c>
      <c r="H161" s="749">
        <v>109709</v>
      </c>
      <c r="I161" s="749">
        <v>9709</v>
      </c>
      <c r="J161" s="749" t="s">
        <v>671</v>
      </c>
      <c r="K161" s="749" t="s">
        <v>672</v>
      </c>
      <c r="L161" s="752">
        <v>86.114076923076922</v>
      </c>
      <c r="M161" s="752">
        <v>130</v>
      </c>
      <c r="N161" s="753">
        <v>11194.83</v>
      </c>
    </row>
    <row r="162" spans="1:14" ht="14.4" customHeight="1" x14ac:dyDescent="0.3">
      <c r="A162" s="747" t="s">
        <v>566</v>
      </c>
      <c r="B162" s="748" t="s">
        <v>567</v>
      </c>
      <c r="C162" s="749" t="s">
        <v>585</v>
      </c>
      <c r="D162" s="750" t="s">
        <v>586</v>
      </c>
      <c r="E162" s="751">
        <v>50113001</v>
      </c>
      <c r="F162" s="750" t="s">
        <v>651</v>
      </c>
      <c r="G162" s="749" t="s">
        <v>657</v>
      </c>
      <c r="H162" s="749">
        <v>109711</v>
      </c>
      <c r="I162" s="749">
        <v>9711</v>
      </c>
      <c r="J162" s="749" t="s">
        <v>671</v>
      </c>
      <c r="K162" s="749" t="s">
        <v>930</v>
      </c>
      <c r="L162" s="752">
        <v>170.5</v>
      </c>
      <c r="M162" s="752">
        <v>8</v>
      </c>
      <c r="N162" s="753">
        <v>1364</v>
      </c>
    </row>
    <row r="163" spans="1:14" ht="14.4" customHeight="1" x14ac:dyDescent="0.3">
      <c r="A163" s="747" t="s">
        <v>566</v>
      </c>
      <c r="B163" s="748" t="s">
        <v>567</v>
      </c>
      <c r="C163" s="749" t="s">
        <v>585</v>
      </c>
      <c r="D163" s="750" t="s">
        <v>586</v>
      </c>
      <c r="E163" s="751">
        <v>50113001</v>
      </c>
      <c r="F163" s="750" t="s">
        <v>651</v>
      </c>
      <c r="G163" s="749" t="s">
        <v>657</v>
      </c>
      <c r="H163" s="749">
        <v>109712</v>
      </c>
      <c r="I163" s="749">
        <v>9712</v>
      </c>
      <c r="J163" s="749" t="s">
        <v>671</v>
      </c>
      <c r="K163" s="749" t="s">
        <v>931</v>
      </c>
      <c r="L163" s="752">
        <v>259.89999999999998</v>
      </c>
      <c r="M163" s="752">
        <v>3</v>
      </c>
      <c r="N163" s="753">
        <v>779.69999999999993</v>
      </c>
    </row>
    <row r="164" spans="1:14" ht="14.4" customHeight="1" x14ac:dyDescent="0.3">
      <c r="A164" s="747" t="s">
        <v>566</v>
      </c>
      <c r="B164" s="748" t="s">
        <v>567</v>
      </c>
      <c r="C164" s="749" t="s">
        <v>585</v>
      </c>
      <c r="D164" s="750" t="s">
        <v>586</v>
      </c>
      <c r="E164" s="751">
        <v>50113001</v>
      </c>
      <c r="F164" s="750" t="s">
        <v>651</v>
      </c>
      <c r="G164" s="749" t="s">
        <v>657</v>
      </c>
      <c r="H164" s="749">
        <v>194882</v>
      </c>
      <c r="I164" s="749">
        <v>94882</v>
      </c>
      <c r="J164" s="749" t="s">
        <v>671</v>
      </c>
      <c r="K164" s="749" t="s">
        <v>932</v>
      </c>
      <c r="L164" s="752">
        <v>142.64000000000004</v>
      </c>
      <c r="M164" s="752">
        <v>6</v>
      </c>
      <c r="N164" s="753">
        <v>855.84000000000026</v>
      </c>
    </row>
    <row r="165" spans="1:14" ht="14.4" customHeight="1" x14ac:dyDescent="0.3">
      <c r="A165" s="747" t="s">
        <v>566</v>
      </c>
      <c r="B165" s="748" t="s">
        <v>567</v>
      </c>
      <c r="C165" s="749" t="s">
        <v>585</v>
      </c>
      <c r="D165" s="750" t="s">
        <v>586</v>
      </c>
      <c r="E165" s="751">
        <v>50113001</v>
      </c>
      <c r="F165" s="750" t="s">
        <v>651</v>
      </c>
      <c r="G165" s="749" t="s">
        <v>652</v>
      </c>
      <c r="H165" s="749">
        <v>842351</v>
      </c>
      <c r="I165" s="749">
        <v>3929</v>
      </c>
      <c r="J165" s="749" t="s">
        <v>933</v>
      </c>
      <c r="K165" s="749" t="s">
        <v>568</v>
      </c>
      <c r="L165" s="752">
        <v>76.230000000000018</v>
      </c>
      <c r="M165" s="752">
        <v>30</v>
      </c>
      <c r="N165" s="753">
        <v>2286.9000000000005</v>
      </c>
    </row>
    <row r="166" spans="1:14" ht="14.4" customHeight="1" x14ac:dyDescent="0.3">
      <c r="A166" s="747" t="s">
        <v>566</v>
      </c>
      <c r="B166" s="748" t="s">
        <v>567</v>
      </c>
      <c r="C166" s="749" t="s">
        <v>585</v>
      </c>
      <c r="D166" s="750" t="s">
        <v>586</v>
      </c>
      <c r="E166" s="751">
        <v>50113001</v>
      </c>
      <c r="F166" s="750" t="s">
        <v>651</v>
      </c>
      <c r="G166" s="749" t="s">
        <v>652</v>
      </c>
      <c r="H166" s="749">
        <v>202822</v>
      </c>
      <c r="I166" s="749">
        <v>202822</v>
      </c>
      <c r="J166" s="749" t="s">
        <v>934</v>
      </c>
      <c r="K166" s="749" t="s">
        <v>935</v>
      </c>
      <c r="L166" s="752">
        <v>109.41999999999997</v>
      </c>
      <c r="M166" s="752">
        <v>1</v>
      </c>
      <c r="N166" s="753">
        <v>109.41999999999997</v>
      </c>
    </row>
    <row r="167" spans="1:14" ht="14.4" customHeight="1" x14ac:dyDescent="0.3">
      <c r="A167" s="747" t="s">
        <v>566</v>
      </c>
      <c r="B167" s="748" t="s">
        <v>567</v>
      </c>
      <c r="C167" s="749" t="s">
        <v>585</v>
      </c>
      <c r="D167" s="750" t="s">
        <v>586</v>
      </c>
      <c r="E167" s="751">
        <v>50113001</v>
      </c>
      <c r="F167" s="750" t="s">
        <v>651</v>
      </c>
      <c r="G167" s="749" t="s">
        <v>657</v>
      </c>
      <c r="H167" s="749">
        <v>121088</v>
      </c>
      <c r="I167" s="749">
        <v>21088</v>
      </c>
      <c r="J167" s="749" t="s">
        <v>936</v>
      </c>
      <c r="K167" s="749" t="s">
        <v>937</v>
      </c>
      <c r="L167" s="752">
        <v>685.4</v>
      </c>
      <c r="M167" s="752">
        <v>100</v>
      </c>
      <c r="N167" s="753">
        <v>68540</v>
      </c>
    </row>
    <row r="168" spans="1:14" ht="14.4" customHeight="1" x14ac:dyDescent="0.3">
      <c r="A168" s="747" t="s">
        <v>566</v>
      </c>
      <c r="B168" s="748" t="s">
        <v>567</v>
      </c>
      <c r="C168" s="749" t="s">
        <v>585</v>
      </c>
      <c r="D168" s="750" t="s">
        <v>586</v>
      </c>
      <c r="E168" s="751">
        <v>50113001</v>
      </c>
      <c r="F168" s="750" t="s">
        <v>651</v>
      </c>
      <c r="G168" s="749" t="s">
        <v>652</v>
      </c>
      <c r="H168" s="749">
        <v>103688</v>
      </c>
      <c r="I168" s="749">
        <v>3688</v>
      </c>
      <c r="J168" s="749" t="s">
        <v>938</v>
      </c>
      <c r="K168" s="749" t="s">
        <v>939</v>
      </c>
      <c r="L168" s="752">
        <v>44.389999999999993</v>
      </c>
      <c r="M168" s="752">
        <v>5</v>
      </c>
      <c r="N168" s="753">
        <v>221.94999999999996</v>
      </c>
    </row>
    <row r="169" spans="1:14" ht="14.4" customHeight="1" x14ac:dyDescent="0.3">
      <c r="A169" s="747" t="s">
        <v>566</v>
      </c>
      <c r="B169" s="748" t="s">
        <v>567</v>
      </c>
      <c r="C169" s="749" t="s">
        <v>585</v>
      </c>
      <c r="D169" s="750" t="s">
        <v>586</v>
      </c>
      <c r="E169" s="751">
        <v>50113001</v>
      </c>
      <c r="F169" s="750" t="s">
        <v>651</v>
      </c>
      <c r="G169" s="749" t="s">
        <v>652</v>
      </c>
      <c r="H169" s="749">
        <v>216573</v>
      </c>
      <c r="I169" s="749">
        <v>216573</v>
      </c>
      <c r="J169" s="749" t="s">
        <v>940</v>
      </c>
      <c r="K169" s="749" t="s">
        <v>941</v>
      </c>
      <c r="L169" s="752">
        <v>61.780000000000008</v>
      </c>
      <c r="M169" s="752">
        <v>10</v>
      </c>
      <c r="N169" s="753">
        <v>617.80000000000007</v>
      </c>
    </row>
    <row r="170" spans="1:14" ht="14.4" customHeight="1" x14ac:dyDescent="0.3">
      <c r="A170" s="747" t="s">
        <v>566</v>
      </c>
      <c r="B170" s="748" t="s">
        <v>567</v>
      </c>
      <c r="C170" s="749" t="s">
        <v>585</v>
      </c>
      <c r="D170" s="750" t="s">
        <v>586</v>
      </c>
      <c r="E170" s="751">
        <v>50113001</v>
      </c>
      <c r="F170" s="750" t="s">
        <v>651</v>
      </c>
      <c r="G170" s="749" t="s">
        <v>652</v>
      </c>
      <c r="H170" s="749">
        <v>100610</v>
      </c>
      <c r="I170" s="749">
        <v>610</v>
      </c>
      <c r="J170" s="749" t="s">
        <v>942</v>
      </c>
      <c r="K170" s="749" t="s">
        <v>943</v>
      </c>
      <c r="L170" s="752">
        <v>72.538888888888891</v>
      </c>
      <c r="M170" s="752">
        <v>45</v>
      </c>
      <c r="N170" s="753">
        <v>3264.25</v>
      </c>
    </row>
    <row r="171" spans="1:14" ht="14.4" customHeight="1" x14ac:dyDescent="0.3">
      <c r="A171" s="747" t="s">
        <v>566</v>
      </c>
      <c r="B171" s="748" t="s">
        <v>567</v>
      </c>
      <c r="C171" s="749" t="s">
        <v>585</v>
      </c>
      <c r="D171" s="750" t="s">
        <v>586</v>
      </c>
      <c r="E171" s="751">
        <v>50113001</v>
      </c>
      <c r="F171" s="750" t="s">
        <v>651</v>
      </c>
      <c r="G171" s="749" t="s">
        <v>652</v>
      </c>
      <c r="H171" s="749">
        <v>100612</v>
      </c>
      <c r="I171" s="749">
        <v>612</v>
      </c>
      <c r="J171" s="749" t="s">
        <v>944</v>
      </c>
      <c r="K171" s="749" t="s">
        <v>945</v>
      </c>
      <c r="L171" s="752">
        <v>65.715000000000003</v>
      </c>
      <c r="M171" s="752">
        <v>20</v>
      </c>
      <c r="N171" s="753">
        <v>1314.3000000000002</v>
      </c>
    </row>
    <row r="172" spans="1:14" ht="14.4" customHeight="1" x14ac:dyDescent="0.3">
      <c r="A172" s="747" t="s">
        <v>566</v>
      </c>
      <c r="B172" s="748" t="s">
        <v>567</v>
      </c>
      <c r="C172" s="749" t="s">
        <v>585</v>
      </c>
      <c r="D172" s="750" t="s">
        <v>586</v>
      </c>
      <c r="E172" s="751">
        <v>50113001</v>
      </c>
      <c r="F172" s="750" t="s">
        <v>651</v>
      </c>
      <c r="G172" s="749" t="s">
        <v>652</v>
      </c>
      <c r="H172" s="749">
        <v>395294</v>
      </c>
      <c r="I172" s="749">
        <v>180306</v>
      </c>
      <c r="J172" s="749" t="s">
        <v>946</v>
      </c>
      <c r="K172" s="749" t="s">
        <v>947</v>
      </c>
      <c r="L172" s="752">
        <v>176.67828571428572</v>
      </c>
      <c r="M172" s="752">
        <v>35</v>
      </c>
      <c r="N172" s="753">
        <v>6183.74</v>
      </c>
    </row>
    <row r="173" spans="1:14" ht="14.4" customHeight="1" x14ac:dyDescent="0.3">
      <c r="A173" s="747" t="s">
        <v>566</v>
      </c>
      <c r="B173" s="748" t="s">
        <v>567</v>
      </c>
      <c r="C173" s="749" t="s">
        <v>585</v>
      </c>
      <c r="D173" s="750" t="s">
        <v>586</v>
      </c>
      <c r="E173" s="751">
        <v>50113001</v>
      </c>
      <c r="F173" s="750" t="s">
        <v>651</v>
      </c>
      <c r="G173" s="749" t="s">
        <v>652</v>
      </c>
      <c r="H173" s="749">
        <v>100616</v>
      </c>
      <c r="I173" s="749">
        <v>616</v>
      </c>
      <c r="J173" s="749" t="s">
        <v>948</v>
      </c>
      <c r="K173" s="749" t="s">
        <v>949</v>
      </c>
      <c r="L173" s="752">
        <v>94.92</v>
      </c>
      <c r="M173" s="752">
        <v>1</v>
      </c>
      <c r="N173" s="753">
        <v>94.92</v>
      </c>
    </row>
    <row r="174" spans="1:14" ht="14.4" customHeight="1" x14ac:dyDescent="0.3">
      <c r="A174" s="747" t="s">
        <v>566</v>
      </c>
      <c r="B174" s="748" t="s">
        <v>567</v>
      </c>
      <c r="C174" s="749" t="s">
        <v>585</v>
      </c>
      <c r="D174" s="750" t="s">
        <v>586</v>
      </c>
      <c r="E174" s="751">
        <v>50113001</v>
      </c>
      <c r="F174" s="750" t="s">
        <v>651</v>
      </c>
      <c r="G174" s="749" t="s">
        <v>657</v>
      </c>
      <c r="H174" s="749">
        <v>216674</v>
      </c>
      <c r="I174" s="749">
        <v>216674</v>
      </c>
      <c r="J174" s="749" t="s">
        <v>950</v>
      </c>
      <c r="K174" s="749" t="s">
        <v>951</v>
      </c>
      <c r="L174" s="752">
        <v>567.9522222222223</v>
      </c>
      <c r="M174" s="752">
        <v>9</v>
      </c>
      <c r="N174" s="753">
        <v>5111.5700000000006</v>
      </c>
    </row>
    <row r="175" spans="1:14" ht="14.4" customHeight="1" x14ac:dyDescent="0.3">
      <c r="A175" s="747" t="s">
        <v>566</v>
      </c>
      <c r="B175" s="748" t="s">
        <v>567</v>
      </c>
      <c r="C175" s="749" t="s">
        <v>585</v>
      </c>
      <c r="D175" s="750" t="s">
        <v>586</v>
      </c>
      <c r="E175" s="751">
        <v>50113001</v>
      </c>
      <c r="F175" s="750" t="s">
        <v>651</v>
      </c>
      <c r="G175" s="749" t="s">
        <v>652</v>
      </c>
      <c r="H175" s="749">
        <v>848632</v>
      </c>
      <c r="I175" s="749">
        <v>125315</v>
      </c>
      <c r="J175" s="749" t="s">
        <v>952</v>
      </c>
      <c r="K175" s="749" t="s">
        <v>953</v>
      </c>
      <c r="L175" s="752">
        <v>58.71</v>
      </c>
      <c r="M175" s="752">
        <v>10</v>
      </c>
      <c r="N175" s="753">
        <v>587.1</v>
      </c>
    </row>
    <row r="176" spans="1:14" ht="14.4" customHeight="1" x14ac:dyDescent="0.3">
      <c r="A176" s="747" t="s">
        <v>566</v>
      </c>
      <c r="B176" s="748" t="s">
        <v>567</v>
      </c>
      <c r="C176" s="749" t="s">
        <v>585</v>
      </c>
      <c r="D176" s="750" t="s">
        <v>586</v>
      </c>
      <c r="E176" s="751">
        <v>50113001</v>
      </c>
      <c r="F176" s="750" t="s">
        <v>651</v>
      </c>
      <c r="G176" s="749" t="s">
        <v>652</v>
      </c>
      <c r="H176" s="749">
        <v>225174</v>
      </c>
      <c r="I176" s="749">
        <v>225174</v>
      </c>
      <c r="J176" s="749" t="s">
        <v>954</v>
      </c>
      <c r="K176" s="749" t="s">
        <v>955</v>
      </c>
      <c r="L176" s="752">
        <v>43.85</v>
      </c>
      <c r="M176" s="752">
        <v>1</v>
      </c>
      <c r="N176" s="753">
        <v>43.85</v>
      </c>
    </row>
    <row r="177" spans="1:14" ht="14.4" customHeight="1" x14ac:dyDescent="0.3">
      <c r="A177" s="747" t="s">
        <v>566</v>
      </c>
      <c r="B177" s="748" t="s">
        <v>567</v>
      </c>
      <c r="C177" s="749" t="s">
        <v>585</v>
      </c>
      <c r="D177" s="750" t="s">
        <v>586</v>
      </c>
      <c r="E177" s="751">
        <v>50113001</v>
      </c>
      <c r="F177" s="750" t="s">
        <v>651</v>
      </c>
      <c r="G177" s="749" t="s">
        <v>652</v>
      </c>
      <c r="H177" s="749">
        <v>225175</v>
      </c>
      <c r="I177" s="749">
        <v>225175</v>
      </c>
      <c r="J177" s="749" t="s">
        <v>954</v>
      </c>
      <c r="K177" s="749" t="s">
        <v>956</v>
      </c>
      <c r="L177" s="752">
        <v>46.665999999999997</v>
      </c>
      <c r="M177" s="752">
        <v>5</v>
      </c>
      <c r="N177" s="753">
        <v>233.32999999999998</v>
      </c>
    </row>
    <row r="178" spans="1:14" ht="14.4" customHeight="1" x14ac:dyDescent="0.3">
      <c r="A178" s="747" t="s">
        <v>566</v>
      </c>
      <c r="B178" s="748" t="s">
        <v>567</v>
      </c>
      <c r="C178" s="749" t="s">
        <v>585</v>
      </c>
      <c r="D178" s="750" t="s">
        <v>586</v>
      </c>
      <c r="E178" s="751">
        <v>50113001</v>
      </c>
      <c r="F178" s="750" t="s">
        <v>651</v>
      </c>
      <c r="G178" s="749" t="s">
        <v>657</v>
      </c>
      <c r="H178" s="749">
        <v>187804</v>
      </c>
      <c r="I178" s="749">
        <v>187804</v>
      </c>
      <c r="J178" s="749" t="s">
        <v>957</v>
      </c>
      <c r="K178" s="749" t="s">
        <v>876</v>
      </c>
      <c r="L178" s="752">
        <v>135.43999999999994</v>
      </c>
      <c r="M178" s="752">
        <v>1</v>
      </c>
      <c r="N178" s="753">
        <v>135.43999999999994</v>
      </c>
    </row>
    <row r="179" spans="1:14" ht="14.4" customHeight="1" x14ac:dyDescent="0.3">
      <c r="A179" s="747" t="s">
        <v>566</v>
      </c>
      <c r="B179" s="748" t="s">
        <v>567</v>
      </c>
      <c r="C179" s="749" t="s">
        <v>585</v>
      </c>
      <c r="D179" s="750" t="s">
        <v>586</v>
      </c>
      <c r="E179" s="751">
        <v>50113001</v>
      </c>
      <c r="F179" s="750" t="s">
        <v>651</v>
      </c>
      <c r="G179" s="749" t="s">
        <v>657</v>
      </c>
      <c r="H179" s="749">
        <v>214628</v>
      </c>
      <c r="I179" s="749">
        <v>214628</v>
      </c>
      <c r="J179" s="749" t="s">
        <v>958</v>
      </c>
      <c r="K179" s="749" t="s">
        <v>959</v>
      </c>
      <c r="L179" s="752">
        <v>71.81</v>
      </c>
      <c r="M179" s="752">
        <v>1</v>
      </c>
      <c r="N179" s="753">
        <v>71.81</v>
      </c>
    </row>
    <row r="180" spans="1:14" ht="14.4" customHeight="1" x14ac:dyDescent="0.3">
      <c r="A180" s="747" t="s">
        <v>566</v>
      </c>
      <c r="B180" s="748" t="s">
        <v>567</v>
      </c>
      <c r="C180" s="749" t="s">
        <v>585</v>
      </c>
      <c r="D180" s="750" t="s">
        <v>586</v>
      </c>
      <c r="E180" s="751">
        <v>50113001</v>
      </c>
      <c r="F180" s="750" t="s">
        <v>651</v>
      </c>
      <c r="G180" s="749" t="s">
        <v>657</v>
      </c>
      <c r="H180" s="749">
        <v>131934</v>
      </c>
      <c r="I180" s="749">
        <v>31934</v>
      </c>
      <c r="J180" s="749" t="s">
        <v>960</v>
      </c>
      <c r="K180" s="749" t="s">
        <v>961</v>
      </c>
      <c r="L180" s="752">
        <v>49.819999999999986</v>
      </c>
      <c r="M180" s="752">
        <v>1</v>
      </c>
      <c r="N180" s="753">
        <v>49.819999999999986</v>
      </c>
    </row>
    <row r="181" spans="1:14" ht="14.4" customHeight="1" x14ac:dyDescent="0.3">
      <c r="A181" s="747" t="s">
        <v>566</v>
      </c>
      <c r="B181" s="748" t="s">
        <v>567</v>
      </c>
      <c r="C181" s="749" t="s">
        <v>585</v>
      </c>
      <c r="D181" s="750" t="s">
        <v>586</v>
      </c>
      <c r="E181" s="751">
        <v>50113001</v>
      </c>
      <c r="F181" s="750" t="s">
        <v>651</v>
      </c>
      <c r="G181" s="749" t="s">
        <v>657</v>
      </c>
      <c r="H181" s="749">
        <v>158380</v>
      </c>
      <c r="I181" s="749">
        <v>58380</v>
      </c>
      <c r="J181" s="749" t="s">
        <v>962</v>
      </c>
      <c r="K181" s="749" t="s">
        <v>963</v>
      </c>
      <c r="L181" s="752">
        <v>81.205500000000001</v>
      </c>
      <c r="M181" s="752">
        <v>20</v>
      </c>
      <c r="N181" s="753">
        <v>1624.11</v>
      </c>
    </row>
    <row r="182" spans="1:14" ht="14.4" customHeight="1" x14ac:dyDescent="0.3">
      <c r="A182" s="747" t="s">
        <v>566</v>
      </c>
      <c r="B182" s="748" t="s">
        <v>567</v>
      </c>
      <c r="C182" s="749" t="s">
        <v>585</v>
      </c>
      <c r="D182" s="750" t="s">
        <v>586</v>
      </c>
      <c r="E182" s="751">
        <v>50113001</v>
      </c>
      <c r="F182" s="750" t="s">
        <v>651</v>
      </c>
      <c r="G182" s="749" t="s">
        <v>652</v>
      </c>
      <c r="H182" s="749">
        <v>103550</v>
      </c>
      <c r="I182" s="749">
        <v>3550</v>
      </c>
      <c r="J182" s="749" t="s">
        <v>964</v>
      </c>
      <c r="K182" s="749" t="s">
        <v>821</v>
      </c>
      <c r="L182" s="752">
        <v>39.859999999999971</v>
      </c>
      <c r="M182" s="752">
        <v>2</v>
      </c>
      <c r="N182" s="753">
        <v>79.719999999999942</v>
      </c>
    </row>
    <row r="183" spans="1:14" ht="14.4" customHeight="1" x14ac:dyDescent="0.3">
      <c r="A183" s="747" t="s">
        <v>566</v>
      </c>
      <c r="B183" s="748" t="s">
        <v>567</v>
      </c>
      <c r="C183" s="749" t="s">
        <v>585</v>
      </c>
      <c r="D183" s="750" t="s">
        <v>586</v>
      </c>
      <c r="E183" s="751">
        <v>50113001</v>
      </c>
      <c r="F183" s="750" t="s">
        <v>651</v>
      </c>
      <c r="G183" s="749" t="s">
        <v>652</v>
      </c>
      <c r="H183" s="749">
        <v>130434</v>
      </c>
      <c r="I183" s="749">
        <v>30434</v>
      </c>
      <c r="J183" s="749" t="s">
        <v>964</v>
      </c>
      <c r="K183" s="749" t="s">
        <v>965</v>
      </c>
      <c r="L183" s="752">
        <v>156.63</v>
      </c>
      <c r="M183" s="752">
        <v>1</v>
      </c>
      <c r="N183" s="753">
        <v>156.63</v>
      </c>
    </row>
    <row r="184" spans="1:14" ht="14.4" customHeight="1" x14ac:dyDescent="0.3">
      <c r="A184" s="747" t="s">
        <v>566</v>
      </c>
      <c r="B184" s="748" t="s">
        <v>567</v>
      </c>
      <c r="C184" s="749" t="s">
        <v>585</v>
      </c>
      <c r="D184" s="750" t="s">
        <v>586</v>
      </c>
      <c r="E184" s="751">
        <v>50113001</v>
      </c>
      <c r="F184" s="750" t="s">
        <v>651</v>
      </c>
      <c r="G184" s="749" t="s">
        <v>652</v>
      </c>
      <c r="H184" s="749">
        <v>225452</v>
      </c>
      <c r="I184" s="749">
        <v>225452</v>
      </c>
      <c r="J184" s="749" t="s">
        <v>966</v>
      </c>
      <c r="K184" s="749" t="s">
        <v>967</v>
      </c>
      <c r="L184" s="752">
        <v>515.64</v>
      </c>
      <c r="M184" s="752">
        <v>1</v>
      </c>
      <c r="N184" s="753">
        <v>515.64</v>
      </c>
    </row>
    <row r="185" spans="1:14" ht="14.4" customHeight="1" x14ac:dyDescent="0.3">
      <c r="A185" s="747" t="s">
        <v>566</v>
      </c>
      <c r="B185" s="748" t="s">
        <v>567</v>
      </c>
      <c r="C185" s="749" t="s">
        <v>585</v>
      </c>
      <c r="D185" s="750" t="s">
        <v>586</v>
      </c>
      <c r="E185" s="751">
        <v>50113001</v>
      </c>
      <c r="F185" s="750" t="s">
        <v>651</v>
      </c>
      <c r="G185" s="749" t="s">
        <v>652</v>
      </c>
      <c r="H185" s="749">
        <v>184785</v>
      </c>
      <c r="I185" s="749">
        <v>84785</v>
      </c>
      <c r="J185" s="749" t="s">
        <v>968</v>
      </c>
      <c r="K185" s="749" t="s">
        <v>969</v>
      </c>
      <c r="L185" s="752">
        <v>192.95999999999998</v>
      </c>
      <c r="M185" s="752">
        <v>5</v>
      </c>
      <c r="N185" s="753">
        <v>964.8</v>
      </c>
    </row>
    <row r="186" spans="1:14" ht="14.4" customHeight="1" x14ac:dyDescent="0.3">
      <c r="A186" s="747" t="s">
        <v>566</v>
      </c>
      <c r="B186" s="748" t="s">
        <v>567</v>
      </c>
      <c r="C186" s="749" t="s">
        <v>585</v>
      </c>
      <c r="D186" s="750" t="s">
        <v>586</v>
      </c>
      <c r="E186" s="751">
        <v>50113001</v>
      </c>
      <c r="F186" s="750" t="s">
        <v>651</v>
      </c>
      <c r="G186" s="749" t="s">
        <v>652</v>
      </c>
      <c r="H186" s="749">
        <v>112023</v>
      </c>
      <c r="I186" s="749">
        <v>12023</v>
      </c>
      <c r="J186" s="749" t="s">
        <v>970</v>
      </c>
      <c r="K186" s="749" t="s">
        <v>971</v>
      </c>
      <c r="L186" s="752">
        <v>70.501999999999995</v>
      </c>
      <c r="M186" s="752">
        <v>5</v>
      </c>
      <c r="N186" s="753">
        <v>352.51</v>
      </c>
    </row>
    <row r="187" spans="1:14" ht="14.4" customHeight="1" x14ac:dyDescent="0.3">
      <c r="A187" s="747" t="s">
        <v>566</v>
      </c>
      <c r="B187" s="748" t="s">
        <v>567</v>
      </c>
      <c r="C187" s="749" t="s">
        <v>585</v>
      </c>
      <c r="D187" s="750" t="s">
        <v>586</v>
      </c>
      <c r="E187" s="751">
        <v>50113001</v>
      </c>
      <c r="F187" s="750" t="s">
        <v>651</v>
      </c>
      <c r="G187" s="749" t="s">
        <v>652</v>
      </c>
      <c r="H187" s="749">
        <v>100643</v>
      </c>
      <c r="I187" s="749">
        <v>643</v>
      </c>
      <c r="J187" s="749" t="s">
        <v>972</v>
      </c>
      <c r="K187" s="749" t="s">
        <v>973</v>
      </c>
      <c r="L187" s="752">
        <v>63.640000000000022</v>
      </c>
      <c r="M187" s="752">
        <v>3</v>
      </c>
      <c r="N187" s="753">
        <v>190.92000000000007</v>
      </c>
    </row>
    <row r="188" spans="1:14" ht="14.4" customHeight="1" x14ac:dyDescent="0.3">
      <c r="A188" s="747" t="s">
        <v>566</v>
      </c>
      <c r="B188" s="748" t="s">
        <v>567</v>
      </c>
      <c r="C188" s="749" t="s">
        <v>585</v>
      </c>
      <c r="D188" s="750" t="s">
        <v>586</v>
      </c>
      <c r="E188" s="751">
        <v>50113001</v>
      </c>
      <c r="F188" s="750" t="s">
        <v>651</v>
      </c>
      <c r="G188" s="749" t="s">
        <v>652</v>
      </c>
      <c r="H188" s="749">
        <v>840813</v>
      </c>
      <c r="I188" s="749">
        <v>135844</v>
      </c>
      <c r="J188" s="749" t="s">
        <v>974</v>
      </c>
      <c r="K188" s="749" t="s">
        <v>975</v>
      </c>
      <c r="L188" s="752">
        <v>2145</v>
      </c>
      <c r="M188" s="752">
        <v>3</v>
      </c>
      <c r="N188" s="753">
        <v>6435</v>
      </c>
    </row>
    <row r="189" spans="1:14" ht="14.4" customHeight="1" x14ac:dyDescent="0.3">
      <c r="A189" s="747" t="s">
        <v>566</v>
      </c>
      <c r="B189" s="748" t="s">
        <v>567</v>
      </c>
      <c r="C189" s="749" t="s">
        <v>585</v>
      </c>
      <c r="D189" s="750" t="s">
        <v>586</v>
      </c>
      <c r="E189" s="751">
        <v>50113001</v>
      </c>
      <c r="F189" s="750" t="s">
        <v>651</v>
      </c>
      <c r="G189" s="749" t="s">
        <v>652</v>
      </c>
      <c r="H189" s="749">
        <v>147544</v>
      </c>
      <c r="I189" s="749">
        <v>47544</v>
      </c>
      <c r="J189" s="749" t="s">
        <v>976</v>
      </c>
      <c r="K189" s="749" t="s">
        <v>977</v>
      </c>
      <c r="L189" s="752">
        <v>213.22</v>
      </c>
      <c r="M189" s="752">
        <v>1</v>
      </c>
      <c r="N189" s="753">
        <v>213.22</v>
      </c>
    </row>
    <row r="190" spans="1:14" ht="14.4" customHeight="1" x14ac:dyDescent="0.3">
      <c r="A190" s="747" t="s">
        <v>566</v>
      </c>
      <c r="B190" s="748" t="s">
        <v>567</v>
      </c>
      <c r="C190" s="749" t="s">
        <v>585</v>
      </c>
      <c r="D190" s="750" t="s">
        <v>586</v>
      </c>
      <c r="E190" s="751">
        <v>50113001</v>
      </c>
      <c r="F190" s="750" t="s">
        <v>651</v>
      </c>
      <c r="G190" s="749" t="s">
        <v>657</v>
      </c>
      <c r="H190" s="749">
        <v>166030</v>
      </c>
      <c r="I190" s="749">
        <v>66030</v>
      </c>
      <c r="J190" s="749" t="s">
        <v>978</v>
      </c>
      <c r="K190" s="749" t="s">
        <v>979</v>
      </c>
      <c r="L190" s="752">
        <v>29.87</v>
      </c>
      <c r="M190" s="752">
        <v>1</v>
      </c>
      <c r="N190" s="753">
        <v>29.87</v>
      </c>
    </row>
    <row r="191" spans="1:14" ht="14.4" customHeight="1" x14ac:dyDescent="0.3">
      <c r="A191" s="747" t="s">
        <v>566</v>
      </c>
      <c r="B191" s="748" t="s">
        <v>567</v>
      </c>
      <c r="C191" s="749" t="s">
        <v>585</v>
      </c>
      <c r="D191" s="750" t="s">
        <v>586</v>
      </c>
      <c r="E191" s="751">
        <v>50113001</v>
      </c>
      <c r="F191" s="750" t="s">
        <v>651</v>
      </c>
      <c r="G191" s="749" t="s">
        <v>657</v>
      </c>
      <c r="H191" s="749">
        <v>989453</v>
      </c>
      <c r="I191" s="749">
        <v>146899</v>
      </c>
      <c r="J191" s="749" t="s">
        <v>980</v>
      </c>
      <c r="K191" s="749" t="s">
        <v>981</v>
      </c>
      <c r="L191" s="752">
        <v>45.49</v>
      </c>
      <c r="M191" s="752">
        <v>8</v>
      </c>
      <c r="N191" s="753">
        <v>363.92</v>
      </c>
    </row>
    <row r="192" spans="1:14" ht="14.4" customHeight="1" x14ac:dyDescent="0.3">
      <c r="A192" s="747" t="s">
        <v>566</v>
      </c>
      <c r="B192" s="748" t="s">
        <v>567</v>
      </c>
      <c r="C192" s="749" t="s">
        <v>585</v>
      </c>
      <c r="D192" s="750" t="s">
        <v>586</v>
      </c>
      <c r="E192" s="751">
        <v>50113002</v>
      </c>
      <c r="F192" s="750" t="s">
        <v>982</v>
      </c>
      <c r="G192" s="749" t="s">
        <v>652</v>
      </c>
      <c r="H192" s="749">
        <v>396914</v>
      </c>
      <c r="I192" s="749">
        <v>52301</v>
      </c>
      <c r="J192" s="749" t="s">
        <v>983</v>
      </c>
      <c r="K192" s="749" t="s">
        <v>984</v>
      </c>
      <c r="L192" s="752">
        <v>2221.34</v>
      </c>
      <c r="M192" s="752">
        <v>1</v>
      </c>
      <c r="N192" s="753">
        <v>2221.34</v>
      </c>
    </row>
    <row r="193" spans="1:14" ht="14.4" customHeight="1" x14ac:dyDescent="0.3">
      <c r="A193" s="747" t="s">
        <v>566</v>
      </c>
      <c r="B193" s="748" t="s">
        <v>567</v>
      </c>
      <c r="C193" s="749" t="s">
        <v>585</v>
      </c>
      <c r="D193" s="750" t="s">
        <v>586</v>
      </c>
      <c r="E193" s="751">
        <v>50113002</v>
      </c>
      <c r="F193" s="750" t="s">
        <v>982</v>
      </c>
      <c r="G193" s="749" t="s">
        <v>652</v>
      </c>
      <c r="H193" s="749">
        <v>142003</v>
      </c>
      <c r="I193" s="749">
        <v>142003</v>
      </c>
      <c r="J193" s="749" t="s">
        <v>985</v>
      </c>
      <c r="K193" s="749" t="s">
        <v>986</v>
      </c>
      <c r="L193" s="752">
        <v>3410</v>
      </c>
      <c r="M193" s="752">
        <v>13</v>
      </c>
      <c r="N193" s="753">
        <v>44330</v>
      </c>
    </row>
    <row r="194" spans="1:14" ht="14.4" customHeight="1" x14ac:dyDescent="0.3">
      <c r="A194" s="747" t="s">
        <v>566</v>
      </c>
      <c r="B194" s="748" t="s">
        <v>567</v>
      </c>
      <c r="C194" s="749" t="s">
        <v>585</v>
      </c>
      <c r="D194" s="750" t="s">
        <v>586</v>
      </c>
      <c r="E194" s="751">
        <v>50113002</v>
      </c>
      <c r="F194" s="750" t="s">
        <v>982</v>
      </c>
      <c r="G194" s="749" t="s">
        <v>652</v>
      </c>
      <c r="H194" s="749">
        <v>158628</v>
      </c>
      <c r="I194" s="749">
        <v>58628</v>
      </c>
      <c r="J194" s="749" t="s">
        <v>987</v>
      </c>
      <c r="K194" s="749" t="s">
        <v>699</v>
      </c>
      <c r="L194" s="752">
        <v>297</v>
      </c>
      <c r="M194" s="752">
        <v>20</v>
      </c>
      <c r="N194" s="753">
        <v>5940</v>
      </c>
    </row>
    <row r="195" spans="1:14" ht="14.4" customHeight="1" x14ac:dyDescent="0.3">
      <c r="A195" s="747" t="s">
        <v>566</v>
      </c>
      <c r="B195" s="748" t="s">
        <v>567</v>
      </c>
      <c r="C195" s="749" t="s">
        <v>585</v>
      </c>
      <c r="D195" s="750" t="s">
        <v>586</v>
      </c>
      <c r="E195" s="751">
        <v>50113006</v>
      </c>
      <c r="F195" s="750" t="s">
        <v>988</v>
      </c>
      <c r="G195" s="749" t="s">
        <v>652</v>
      </c>
      <c r="H195" s="749">
        <v>841569</v>
      </c>
      <c r="I195" s="749">
        <v>0</v>
      </c>
      <c r="J195" s="749" t="s">
        <v>989</v>
      </c>
      <c r="K195" s="749" t="s">
        <v>568</v>
      </c>
      <c r="L195" s="752">
        <v>1161.0999999999999</v>
      </c>
      <c r="M195" s="752">
        <v>1</v>
      </c>
      <c r="N195" s="753">
        <v>1161.0999999999999</v>
      </c>
    </row>
    <row r="196" spans="1:14" ht="14.4" customHeight="1" x14ac:dyDescent="0.3">
      <c r="A196" s="747" t="s">
        <v>566</v>
      </c>
      <c r="B196" s="748" t="s">
        <v>567</v>
      </c>
      <c r="C196" s="749" t="s">
        <v>585</v>
      </c>
      <c r="D196" s="750" t="s">
        <v>586</v>
      </c>
      <c r="E196" s="751">
        <v>50113006</v>
      </c>
      <c r="F196" s="750" t="s">
        <v>988</v>
      </c>
      <c r="G196" s="749" t="s">
        <v>652</v>
      </c>
      <c r="H196" s="749">
        <v>990223</v>
      </c>
      <c r="I196" s="749">
        <v>0</v>
      </c>
      <c r="J196" s="749" t="s">
        <v>990</v>
      </c>
      <c r="K196" s="749" t="s">
        <v>568</v>
      </c>
      <c r="L196" s="752">
        <v>177.34999999999997</v>
      </c>
      <c r="M196" s="752">
        <v>20</v>
      </c>
      <c r="N196" s="753">
        <v>3546.9999999999991</v>
      </c>
    </row>
    <row r="197" spans="1:14" ht="14.4" customHeight="1" x14ac:dyDescent="0.3">
      <c r="A197" s="747" t="s">
        <v>566</v>
      </c>
      <c r="B197" s="748" t="s">
        <v>567</v>
      </c>
      <c r="C197" s="749" t="s">
        <v>585</v>
      </c>
      <c r="D197" s="750" t="s">
        <v>586</v>
      </c>
      <c r="E197" s="751">
        <v>50113006</v>
      </c>
      <c r="F197" s="750" t="s">
        <v>988</v>
      </c>
      <c r="G197" s="749" t="s">
        <v>652</v>
      </c>
      <c r="H197" s="749">
        <v>217054</v>
      </c>
      <c r="I197" s="749">
        <v>217054</v>
      </c>
      <c r="J197" s="749" t="s">
        <v>991</v>
      </c>
      <c r="K197" s="749" t="s">
        <v>992</v>
      </c>
      <c r="L197" s="752">
        <v>1109.04</v>
      </c>
      <c r="M197" s="752">
        <v>11</v>
      </c>
      <c r="N197" s="753">
        <v>12199.44</v>
      </c>
    </row>
    <row r="198" spans="1:14" ht="14.4" customHeight="1" x14ac:dyDescent="0.3">
      <c r="A198" s="747" t="s">
        <v>566</v>
      </c>
      <c r="B198" s="748" t="s">
        <v>567</v>
      </c>
      <c r="C198" s="749" t="s">
        <v>585</v>
      </c>
      <c r="D198" s="750" t="s">
        <v>586</v>
      </c>
      <c r="E198" s="751">
        <v>50113006</v>
      </c>
      <c r="F198" s="750" t="s">
        <v>988</v>
      </c>
      <c r="G198" s="749" t="s">
        <v>652</v>
      </c>
      <c r="H198" s="749">
        <v>846016</v>
      </c>
      <c r="I198" s="749">
        <v>0</v>
      </c>
      <c r="J198" s="749" t="s">
        <v>993</v>
      </c>
      <c r="K198" s="749" t="s">
        <v>994</v>
      </c>
      <c r="L198" s="752">
        <v>185.64000000000001</v>
      </c>
      <c r="M198" s="752">
        <v>8</v>
      </c>
      <c r="N198" s="753">
        <v>1485.1200000000001</v>
      </c>
    </row>
    <row r="199" spans="1:14" ht="14.4" customHeight="1" x14ac:dyDescent="0.3">
      <c r="A199" s="747" t="s">
        <v>566</v>
      </c>
      <c r="B199" s="748" t="s">
        <v>567</v>
      </c>
      <c r="C199" s="749" t="s">
        <v>585</v>
      </c>
      <c r="D199" s="750" t="s">
        <v>586</v>
      </c>
      <c r="E199" s="751">
        <v>50113006</v>
      </c>
      <c r="F199" s="750" t="s">
        <v>988</v>
      </c>
      <c r="G199" s="749" t="s">
        <v>652</v>
      </c>
      <c r="H199" s="749">
        <v>217052</v>
      </c>
      <c r="I199" s="749">
        <v>217052</v>
      </c>
      <c r="J199" s="749" t="s">
        <v>995</v>
      </c>
      <c r="K199" s="749" t="s">
        <v>992</v>
      </c>
      <c r="L199" s="752">
        <v>2014.4000000000003</v>
      </c>
      <c r="M199" s="752">
        <v>3</v>
      </c>
      <c r="N199" s="753">
        <v>6043.2000000000007</v>
      </c>
    </row>
    <row r="200" spans="1:14" ht="14.4" customHeight="1" x14ac:dyDescent="0.3">
      <c r="A200" s="747" t="s">
        <v>566</v>
      </c>
      <c r="B200" s="748" t="s">
        <v>567</v>
      </c>
      <c r="C200" s="749" t="s">
        <v>585</v>
      </c>
      <c r="D200" s="750" t="s">
        <v>586</v>
      </c>
      <c r="E200" s="751">
        <v>50113006</v>
      </c>
      <c r="F200" s="750" t="s">
        <v>988</v>
      </c>
      <c r="G200" s="749" t="s">
        <v>657</v>
      </c>
      <c r="H200" s="749">
        <v>133146</v>
      </c>
      <c r="I200" s="749">
        <v>33530</v>
      </c>
      <c r="J200" s="749" t="s">
        <v>996</v>
      </c>
      <c r="K200" s="749" t="s">
        <v>997</v>
      </c>
      <c r="L200" s="752">
        <v>156.48999999999998</v>
      </c>
      <c r="M200" s="752">
        <v>26</v>
      </c>
      <c r="N200" s="753">
        <v>4068.74</v>
      </c>
    </row>
    <row r="201" spans="1:14" ht="14.4" customHeight="1" x14ac:dyDescent="0.3">
      <c r="A201" s="747" t="s">
        <v>566</v>
      </c>
      <c r="B201" s="748" t="s">
        <v>567</v>
      </c>
      <c r="C201" s="749" t="s">
        <v>585</v>
      </c>
      <c r="D201" s="750" t="s">
        <v>586</v>
      </c>
      <c r="E201" s="751">
        <v>50113006</v>
      </c>
      <c r="F201" s="750" t="s">
        <v>988</v>
      </c>
      <c r="G201" s="749" t="s">
        <v>652</v>
      </c>
      <c r="H201" s="749">
        <v>217058</v>
      </c>
      <c r="I201" s="749">
        <v>217058</v>
      </c>
      <c r="J201" s="749" t="s">
        <v>998</v>
      </c>
      <c r="K201" s="749" t="s">
        <v>999</v>
      </c>
      <c r="L201" s="752">
        <v>1735.29</v>
      </c>
      <c r="M201" s="752">
        <v>3</v>
      </c>
      <c r="N201" s="753">
        <v>5205.87</v>
      </c>
    </row>
    <row r="202" spans="1:14" ht="14.4" customHeight="1" x14ac:dyDescent="0.3">
      <c r="A202" s="747" t="s">
        <v>566</v>
      </c>
      <c r="B202" s="748" t="s">
        <v>567</v>
      </c>
      <c r="C202" s="749" t="s">
        <v>585</v>
      </c>
      <c r="D202" s="750" t="s">
        <v>586</v>
      </c>
      <c r="E202" s="751">
        <v>50113008</v>
      </c>
      <c r="F202" s="750" t="s">
        <v>1000</v>
      </c>
      <c r="G202" s="749"/>
      <c r="H202" s="749"/>
      <c r="I202" s="749">
        <v>138455</v>
      </c>
      <c r="J202" s="749" t="s">
        <v>1001</v>
      </c>
      <c r="K202" s="749" t="s">
        <v>1002</v>
      </c>
      <c r="L202" s="752">
        <v>1287.0051409040179</v>
      </c>
      <c r="M202" s="752">
        <v>35</v>
      </c>
      <c r="N202" s="753">
        <v>45045.179931640625</v>
      </c>
    </row>
    <row r="203" spans="1:14" ht="14.4" customHeight="1" x14ac:dyDescent="0.3">
      <c r="A203" s="747" t="s">
        <v>566</v>
      </c>
      <c r="B203" s="748" t="s">
        <v>567</v>
      </c>
      <c r="C203" s="749" t="s">
        <v>585</v>
      </c>
      <c r="D203" s="750" t="s">
        <v>586</v>
      </c>
      <c r="E203" s="751">
        <v>50113008</v>
      </c>
      <c r="F203" s="750" t="s">
        <v>1000</v>
      </c>
      <c r="G203" s="749"/>
      <c r="H203" s="749"/>
      <c r="I203" s="749">
        <v>129057</v>
      </c>
      <c r="J203" s="749" t="s">
        <v>1003</v>
      </c>
      <c r="K203" s="749" t="s">
        <v>1004</v>
      </c>
      <c r="L203" s="752">
        <v>4337.1201171875</v>
      </c>
      <c r="M203" s="752">
        <v>1</v>
      </c>
      <c r="N203" s="753">
        <v>4337.1201171875</v>
      </c>
    </row>
    <row r="204" spans="1:14" ht="14.4" customHeight="1" x14ac:dyDescent="0.3">
      <c r="A204" s="747" t="s">
        <v>566</v>
      </c>
      <c r="B204" s="748" t="s">
        <v>567</v>
      </c>
      <c r="C204" s="749" t="s">
        <v>585</v>
      </c>
      <c r="D204" s="750" t="s">
        <v>586</v>
      </c>
      <c r="E204" s="751">
        <v>50113008</v>
      </c>
      <c r="F204" s="750" t="s">
        <v>1000</v>
      </c>
      <c r="G204" s="749"/>
      <c r="H204" s="749"/>
      <c r="I204" s="749">
        <v>62464</v>
      </c>
      <c r="J204" s="749" t="s">
        <v>1005</v>
      </c>
      <c r="K204" s="749" t="s">
        <v>1006</v>
      </c>
      <c r="L204" s="752">
        <v>9157.759765625</v>
      </c>
      <c r="M204" s="752">
        <v>24</v>
      </c>
      <c r="N204" s="753">
        <v>219786.234375</v>
      </c>
    </row>
    <row r="205" spans="1:14" ht="14.4" customHeight="1" x14ac:dyDescent="0.3">
      <c r="A205" s="747" t="s">
        <v>566</v>
      </c>
      <c r="B205" s="748" t="s">
        <v>567</v>
      </c>
      <c r="C205" s="749" t="s">
        <v>585</v>
      </c>
      <c r="D205" s="750" t="s">
        <v>586</v>
      </c>
      <c r="E205" s="751">
        <v>50113008</v>
      </c>
      <c r="F205" s="750" t="s">
        <v>1000</v>
      </c>
      <c r="G205" s="749"/>
      <c r="H205" s="749"/>
      <c r="I205" s="749">
        <v>6480</v>
      </c>
      <c r="J205" s="749" t="s">
        <v>1007</v>
      </c>
      <c r="K205" s="749" t="s">
        <v>1008</v>
      </c>
      <c r="L205" s="752">
        <v>4305.3999633789062</v>
      </c>
      <c r="M205" s="752">
        <v>8</v>
      </c>
      <c r="N205" s="753">
        <v>34443.19970703125</v>
      </c>
    </row>
    <row r="206" spans="1:14" ht="14.4" customHeight="1" x14ac:dyDescent="0.3">
      <c r="A206" s="747" t="s">
        <v>566</v>
      </c>
      <c r="B206" s="748" t="s">
        <v>567</v>
      </c>
      <c r="C206" s="749" t="s">
        <v>585</v>
      </c>
      <c r="D206" s="750" t="s">
        <v>586</v>
      </c>
      <c r="E206" s="751">
        <v>50113008</v>
      </c>
      <c r="F206" s="750" t="s">
        <v>1000</v>
      </c>
      <c r="G206" s="749"/>
      <c r="H206" s="749"/>
      <c r="I206" s="749">
        <v>212531</v>
      </c>
      <c r="J206" s="749" t="s">
        <v>1007</v>
      </c>
      <c r="K206" s="749" t="s">
        <v>1009</v>
      </c>
      <c r="L206" s="752">
        <v>8610.7998046875</v>
      </c>
      <c r="M206" s="752">
        <v>1</v>
      </c>
      <c r="N206" s="753">
        <v>8610.7998046875</v>
      </c>
    </row>
    <row r="207" spans="1:14" ht="14.4" customHeight="1" x14ac:dyDescent="0.3">
      <c r="A207" s="747" t="s">
        <v>566</v>
      </c>
      <c r="B207" s="748" t="s">
        <v>567</v>
      </c>
      <c r="C207" s="749" t="s">
        <v>585</v>
      </c>
      <c r="D207" s="750" t="s">
        <v>586</v>
      </c>
      <c r="E207" s="751">
        <v>50113013</v>
      </c>
      <c r="F207" s="750" t="s">
        <v>1010</v>
      </c>
      <c r="G207" s="749" t="s">
        <v>657</v>
      </c>
      <c r="H207" s="749">
        <v>194155</v>
      </c>
      <c r="I207" s="749">
        <v>94155</v>
      </c>
      <c r="J207" s="749" t="s">
        <v>1011</v>
      </c>
      <c r="K207" s="749" t="s">
        <v>1012</v>
      </c>
      <c r="L207" s="752">
        <v>320.32</v>
      </c>
      <c r="M207" s="752">
        <v>2</v>
      </c>
      <c r="N207" s="753">
        <v>640.64</v>
      </c>
    </row>
    <row r="208" spans="1:14" ht="14.4" customHeight="1" x14ac:dyDescent="0.3">
      <c r="A208" s="747" t="s">
        <v>566</v>
      </c>
      <c r="B208" s="748" t="s">
        <v>567</v>
      </c>
      <c r="C208" s="749" t="s">
        <v>585</v>
      </c>
      <c r="D208" s="750" t="s">
        <v>586</v>
      </c>
      <c r="E208" s="751">
        <v>50113013</v>
      </c>
      <c r="F208" s="750" t="s">
        <v>1010</v>
      </c>
      <c r="G208" s="749" t="s">
        <v>657</v>
      </c>
      <c r="H208" s="749">
        <v>195147</v>
      </c>
      <c r="I208" s="749">
        <v>195147</v>
      </c>
      <c r="J208" s="749" t="s">
        <v>1013</v>
      </c>
      <c r="K208" s="749" t="s">
        <v>1014</v>
      </c>
      <c r="L208" s="752">
        <v>561.51</v>
      </c>
      <c r="M208" s="752">
        <v>1</v>
      </c>
      <c r="N208" s="753">
        <v>561.51</v>
      </c>
    </row>
    <row r="209" spans="1:14" ht="14.4" customHeight="1" x14ac:dyDescent="0.3">
      <c r="A209" s="747" t="s">
        <v>566</v>
      </c>
      <c r="B209" s="748" t="s">
        <v>567</v>
      </c>
      <c r="C209" s="749" t="s">
        <v>585</v>
      </c>
      <c r="D209" s="750" t="s">
        <v>586</v>
      </c>
      <c r="E209" s="751">
        <v>50113013</v>
      </c>
      <c r="F209" s="750" t="s">
        <v>1010</v>
      </c>
      <c r="G209" s="749" t="s">
        <v>657</v>
      </c>
      <c r="H209" s="749">
        <v>203097</v>
      </c>
      <c r="I209" s="749">
        <v>203097</v>
      </c>
      <c r="J209" s="749" t="s">
        <v>1015</v>
      </c>
      <c r="K209" s="749" t="s">
        <v>1016</v>
      </c>
      <c r="L209" s="752">
        <v>165.90999999999997</v>
      </c>
      <c r="M209" s="752">
        <v>3</v>
      </c>
      <c r="N209" s="753">
        <v>497.7299999999999</v>
      </c>
    </row>
    <row r="210" spans="1:14" ht="14.4" customHeight="1" x14ac:dyDescent="0.3">
      <c r="A210" s="747" t="s">
        <v>566</v>
      </c>
      <c r="B210" s="748" t="s">
        <v>567</v>
      </c>
      <c r="C210" s="749" t="s">
        <v>585</v>
      </c>
      <c r="D210" s="750" t="s">
        <v>586</v>
      </c>
      <c r="E210" s="751">
        <v>50113013</v>
      </c>
      <c r="F210" s="750" t="s">
        <v>1010</v>
      </c>
      <c r="G210" s="749" t="s">
        <v>652</v>
      </c>
      <c r="H210" s="749">
        <v>172972</v>
      </c>
      <c r="I210" s="749">
        <v>72972</v>
      </c>
      <c r="J210" s="749" t="s">
        <v>1017</v>
      </c>
      <c r="K210" s="749" t="s">
        <v>1018</v>
      </c>
      <c r="L210" s="752">
        <v>181.65000000000003</v>
      </c>
      <c r="M210" s="752">
        <v>36</v>
      </c>
      <c r="N210" s="753">
        <v>6539.4000000000015</v>
      </c>
    </row>
    <row r="211" spans="1:14" ht="14.4" customHeight="1" x14ac:dyDescent="0.3">
      <c r="A211" s="747" t="s">
        <v>566</v>
      </c>
      <c r="B211" s="748" t="s">
        <v>567</v>
      </c>
      <c r="C211" s="749" t="s">
        <v>585</v>
      </c>
      <c r="D211" s="750" t="s">
        <v>586</v>
      </c>
      <c r="E211" s="751">
        <v>50113013</v>
      </c>
      <c r="F211" s="750" t="s">
        <v>1010</v>
      </c>
      <c r="G211" s="749" t="s">
        <v>657</v>
      </c>
      <c r="H211" s="749">
        <v>183817</v>
      </c>
      <c r="I211" s="749">
        <v>183817</v>
      </c>
      <c r="J211" s="749" t="s">
        <v>1019</v>
      </c>
      <c r="K211" s="749" t="s">
        <v>1020</v>
      </c>
      <c r="L211" s="752">
        <v>918.5</v>
      </c>
      <c r="M211" s="752">
        <v>59</v>
      </c>
      <c r="N211" s="753">
        <v>54191.5</v>
      </c>
    </row>
    <row r="212" spans="1:14" ht="14.4" customHeight="1" x14ac:dyDescent="0.3">
      <c r="A212" s="747" t="s">
        <v>566</v>
      </c>
      <c r="B212" s="748" t="s">
        <v>567</v>
      </c>
      <c r="C212" s="749" t="s">
        <v>585</v>
      </c>
      <c r="D212" s="750" t="s">
        <v>586</v>
      </c>
      <c r="E212" s="751">
        <v>50113013</v>
      </c>
      <c r="F212" s="750" t="s">
        <v>1010</v>
      </c>
      <c r="G212" s="749" t="s">
        <v>652</v>
      </c>
      <c r="H212" s="749">
        <v>164831</v>
      </c>
      <c r="I212" s="749">
        <v>64831</v>
      </c>
      <c r="J212" s="749" t="s">
        <v>1021</v>
      </c>
      <c r="K212" s="749" t="s">
        <v>1022</v>
      </c>
      <c r="L212" s="752">
        <v>198.88</v>
      </c>
      <c r="M212" s="752">
        <v>2</v>
      </c>
      <c r="N212" s="753">
        <v>397.76</v>
      </c>
    </row>
    <row r="213" spans="1:14" ht="14.4" customHeight="1" x14ac:dyDescent="0.3">
      <c r="A213" s="747" t="s">
        <v>566</v>
      </c>
      <c r="B213" s="748" t="s">
        <v>567</v>
      </c>
      <c r="C213" s="749" t="s">
        <v>585</v>
      </c>
      <c r="D213" s="750" t="s">
        <v>586</v>
      </c>
      <c r="E213" s="751">
        <v>50113013</v>
      </c>
      <c r="F213" s="750" t="s">
        <v>1010</v>
      </c>
      <c r="G213" s="749" t="s">
        <v>652</v>
      </c>
      <c r="H213" s="749">
        <v>183926</v>
      </c>
      <c r="I213" s="749">
        <v>183926</v>
      </c>
      <c r="J213" s="749" t="s">
        <v>1023</v>
      </c>
      <c r="K213" s="749" t="s">
        <v>1020</v>
      </c>
      <c r="L213" s="752">
        <v>132.66</v>
      </c>
      <c r="M213" s="752">
        <v>1</v>
      </c>
      <c r="N213" s="753">
        <v>132.66</v>
      </c>
    </row>
    <row r="214" spans="1:14" ht="14.4" customHeight="1" x14ac:dyDescent="0.3">
      <c r="A214" s="747" t="s">
        <v>566</v>
      </c>
      <c r="B214" s="748" t="s">
        <v>567</v>
      </c>
      <c r="C214" s="749" t="s">
        <v>585</v>
      </c>
      <c r="D214" s="750" t="s">
        <v>586</v>
      </c>
      <c r="E214" s="751">
        <v>50113013</v>
      </c>
      <c r="F214" s="750" t="s">
        <v>1010</v>
      </c>
      <c r="G214" s="749" t="s">
        <v>657</v>
      </c>
      <c r="H214" s="749">
        <v>145010</v>
      </c>
      <c r="I214" s="749">
        <v>45010</v>
      </c>
      <c r="J214" s="749" t="s">
        <v>1024</v>
      </c>
      <c r="K214" s="749" t="s">
        <v>1025</v>
      </c>
      <c r="L214" s="752">
        <v>41.33</v>
      </c>
      <c r="M214" s="752">
        <v>1</v>
      </c>
      <c r="N214" s="753">
        <v>41.33</v>
      </c>
    </row>
    <row r="215" spans="1:14" ht="14.4" customHeight="1" x14ac:dyDescent="0.3">
      <c r="A215" s="747" t="s">
        <v>566</v>
      </c>
      <c r="B215" s="748" t="s">
        <v>567</v>
      </c>
      <c r="C215" s="749" t="s">
        <v>585</v>
      </c>
      <c r="D215" s="750" t="s">
        <v>586</v>
      </c>
      <c r="E215" s="751">
        <v>50113013</v>
      </c>
      <c r="F215" s="750" t="s">
        <v>1010</v>
      </c>
      <c r="G215" s="749" t="s">
        <v>652</v>
      </c>
      <c r="H215" s="749">
        <v>117170</v>
      </c>
      <c r="I215" s="749">
        <v>17170</v>
      </c>
      <c r="J215" s="749" t="s">
        <v>1026</v>
      </c>
      <c r="K215" s="749" t="s">
        <v>1027</v>
      </c>
      <c r="L215" s="752">
        <v>72.58</v>
      </c>
      <c r="M215" s="752">
        <v>1</v>
      </c>
      <c r="N215" s="753">
        <v>72.58</v>
      </c>
    </row>
    <row r="216" spans="1:14" ht="14.4" customHeight="1" x14ac:dyDescent="0.3">
      <c r="A216" s="747" t="s">
        <v>566</v>
      </c>
      <c r="B216" s="748" t="s">
        <v>567</v>
      </c>
      <c r="C216" s="749" t="s">
        <v>585</v>
      </c>
      <c r="D216" s="750" t="s">
        <v>586</v>
      </c>
      <c r="E216" s="751">
        <v>50113013</v>
      </c>
      <c r="F216" s="750" t="s">
        <v>1010</v>
      </c>
      <c r="G216" s="749" t="s">
        <v>657</v>
      </c>
      <c r="H216" s="749">
        <v>111706</v>
      </c>
      <c r="I216" s="749">
        <v>11706</v>
      </c>
      <c r="J216" s="749" t="s">
        <v>725</v>
      </c>
      <c r="K216" s="749" t="s">
        <v>1028</v>
      </c>
      <c r="L216" s="752">
        <v>229.51999999999998</v>
      </c>
      <c r="M216" s="752">
        <v>12</v>
      </c>
      <c r="N216" s="753">
        <v>2754.24</v>
      </c>
    </row>
    <row r="217" spans="1:14" ht="14.4" customHeight="1" x14ac:dyDescent="0.3">
      <c r="A217" s="747" t="s">
        <v>566</v>
      </c>
      <c r="B217" s="748" t="s">
        <v>567</v>
      </c>
      <c r="C217" s="749" t="s">
        <v>585</v>
      </c>
      <c r="D217" s="750" t="s">
        <v>586</v>
      </c>
      <c r="E217" s="751">
        <v>50113013</v>
      </c>
      <c r="F217" s="750" t="s">
        <v>1010</v>
      </c>
      <c r="G217" s="749" t="s">
        <v>652</v>
      </c>
      <c r="H217" s="749">
        <v>131654</v>
      </c>
      <c r="I217" s="749">
        <v>131654</v>
      </c>
      <c r="J217" s="749" t="s">
        <v>1029</v>
      </c>
      <c r="K217" s="749" t="s">
        <v>1030</v>
      </c>
      <c r="L217" s="752">
        <v>264</v>
      </c>
      <c r="M217" s="752">
        <v>3</v>
      </c>
      <c r="N217" s="753">
        <v>792</v>
      </c>
    </row>
    <row r="218" spans="1:14" ht="14.4" customHeight="1" x14ac:dyDescent="0.3">
      <c r="A218" s="747" t="s">
        <v>566</v>
      </c>
      <c r="B218" s="748" t="s">
        <v>567</v>
      </c>
      <c r="C218" s="749" t="s">
        <v>585</v>
      </c>
      <c r="D218" s="750" t="s">
        <v>586</v>
      </c>
      <c r="E218" s="751">
        <v>50113013</v>
      </c>
      <c r="F218" s="750" t="s">
        <v>1010</v>
      </c>
      <c r="G218" s="749" t="s">
        <v>652</v>
      </c>
      <c r="H218" s="749">
        <v>162180</v>
      </c>
      <c r="I218" s="749">
        <v>162180</v>
      </c>
      <c r="J218" s="749" t="s">
        <v>1031</v>
      </c>
      <c r="K218" s="749" t="s">
        <v>1032</v>
      </c>
      <c r="L218" s="752">
        <v>152.9</v>
      </c>
      <c r="M218" s="752">
        <v>1</v>
      </c>
      <c r="N218" s="753">
        <v>152.9</v>
      </c>
    </row>
    <row r="219" spans="1:14" ht="14.4" customHeight="1" x14ac:dyDescent="0.3">
      <c r="A219" s="747" t="s">
        <v>566</v>
      </c>
      <c r="B219" s="748" t="s">
        <v>567</v>
      </c>
      <c r="C219" s="749" t="s">
        <v>585</v>
      </c>
      <c r="D219" s="750" t="s">
        <v>586</v>
      </c>
      <c r="E219" s="751">
        <v>50113013</v>
      </c>
      <c r="F219" s="750" t="s">
        <v>1010</v>
      </c>
      <c r="G219" s="749" t="s">
        <v>652</v>
      </c>
      <c r="H219" s="749">
        <v>162187</v>
      </c>
      <c r="I219" s="749">
        <v>162187</v>
      </c>
      <c r="J219" s="749" t="s">
        <v>1033</v>
      </c>
      <c r="K219" s="749" t="s">
        <v>1034</v>
      </c>
      <c r="L219" s="752">
        <v>355.66666666666669</v>
      </c>
      <c r="M219" s="752">
        <v>3</v>
      </c>
      <c r="N219" s="753">
        <v>1067</v>
      </c>
    </row>
    <row r="220" spans="1:14" ht="14.4" customHeight="1" x14ac:dyDescent="0.3">
      <c r="A220" s="747" t="s">
        <v>566</v>
      </c>
      <c r="B220" s="748" t="s">
        <v>567</v>
      </c>
      <c r="C220" s="749" t="s">
        <v>585</v>
      </c>
      <c r="D220" s="750" t="s">
        <v>586</v>
      </c>
      <c r="E220" s="751">
        <v>50113013</v>
      </c>
      <c r="F220" s="750" t="s">
        <v>1010</v>
      </c>
      <c r="G220" s="749" t="s">
        <v>657</v>
      </c>
      <c r="H220" s="749">
        <v>849655</v>
      </c>
      <c r="I220" s="749">
        <v>129836</v>
      </c>
      <c r="J220" s="749" t="s">
        <v>1035</v>
      </c>
      <c r="K220" s="749" t="s">
        <v>1036</v>
      </c>
      <c r="L220" s="752">
        <v>262.89999999999998</v>
      </c>
      <c r="M220" s="752">
        <v>5</v>
      </c>
      <c r="N220" s="753">
        <v>1314.5</v>
      </c>
    </row>
    <row r="221" spans="1:14" ht="14.4" customHeight="1" x14ac:dyDescent="0.3">
      <c r="A221" s="747" t="s">
        <v>566</v>
      </c>
      <c r="B221" s="748" t="s">
        <v>567</v>
      </c>
      <c r="C221" s="749" t="s">
        <v>585</v>
      </c>
      <c r="D221" s="750" t="s">
        <v>586</v>
      </c>
      <c r="E221" s="751">
        <v>50113013</v>
      </c>
      <c r="F221" s="750" t="s">
        <v>1010</v>
      </c>
      <c r="G221" s="749" t="s">
        <v>652</v>
      </c>
      <c r="H221" s="749">
        <v>218400</v>
      </c>
      <c r="I221" s="749">
        <v>218400</v>
      </c>
      <c r="J221" s="749" t="s">
        <v>1037</v>
      </c>
      <c r="K221" s="749" t="s">
        <v>1038</v>
      </c>
      <c r="L221" s="752">
        <v>597.74</v>
      </c>
      <c r="M221" s="752">
        <v>5</v>
      </c>
      <c r="N221" s="753">
        <v>2988.7</v>
      </c>
    </row>
    <row r="222" spans="1:14" ht="14.4" customHeight="1" x14ac:dyDescent="0.3">
      <c r="A222" s="747" t="s">
        <v>566</v>
      </c>
      <c r="B222" s="748" t="s">
        <v>567</v>
      </c>
      <c r="C222" s="749" t="s">
        <v>585</v>
      </c>
      <c r="D222" s="750" t="s">
        <v>586</v>
      </c>
      <c r="E222" s="751">
        <v>50113013</v>
      </c>
      <c r="F222" s="750" t="s">
        <v>1010</v>
      </c>
      <c r="G222" s="749" t="s">
        <v>652</v>
      </c>
      <c r="H222" s="749">
        <v>101066</v>
      </c>
      <c r="I222" s="749">
        <v>1066</v>
      </c>
      <c r="J222" s="749" t="s">
        <v>1039</v>
      </c>
      <c r="K222" s="749" t="s">
        <v>1040</v>
      </c>
      <c r="L222" s="752">
        <v>50.69</v>
      </c>
      <c r="M222" s="752">
        <v>5</v>
      </c>
      <c r="N222" s="753">
        <v>253.45</v>
      </c>
    </row>
    <row r="223" spans="1:14" ht="14.4" customHeight="1" x14ac:dyDescent="0.3">
      <c r="A223" s="747" t="s">
        <v>566</v>
      </c>
      <c r="B223" s="748" t="s">
        <v>567</v>
      </c>
      <c r="C223" s="749" t="s">
        <v>585</v>
      </c>
      <c r="D223" s="750" t="s">
        <v>586</v>
      </c>
      <c r="E223" s="751">
        <v>50113013</v>
      </c>
      <c r="F223" s="750" t="s">
        <v>1010</v>
      </c>
      <c r="G223" s="749" t="s">
        <v>652</v>
      </c>
      <c r="H223" s="749">
        <v>148261</v>
      </c>
      <c r="I223" s="749">
        <v>48261</v>
      </c>
      <c r="J223" s="749" t="s">
        <v>1039</v>
      </c>
      <c r="K223" s="749" t="s">
        <v>1041</v>
      </c>
      <c r="L223" s="752">
        <v>68.990000000000009</v>
      </c>
      <c r="M223" s="752">
        <v>2</v>
      </c>
      <c r="N223" s="753">
        <v>137.98000000000002</v>
      </c>
    </row>
    <row r="224" spans="1:14" ht="14.4" customHeight="1" x14ac:dyDescent="0.3">
      <c r="A224" s="747" t="s">
        <v>566</v>
      </c>
      <c r="B224" s="748" t="s">
        <v>567</v>
      </c>
      <c r="C224" s="749" t="s">
        <v>585</v>
      </c>
      <c r="D224" s="750" t="s">
        <v>586</v>
      </c>
      <c r="E224" s="751">
        <v>50113013</v>
      </c>
      <c r="F224" s="750" t="s">
        <v>1010</v>
      </c>
      <c r="G224" s="749" t="s">
        <v>652</v>
      </c>
      <c r="H224" s="749">
        <v>184492</v>
      </c>
      <c r="I224" s="749">
        <v>84492</v>
      </c>
      <c r="J224" s="749" t="s">
        <v>1042</v>
      </c>
      <c r="K224" s="749" t="s">
        <v>1043</v>
      </c>
      <c r="L224" s="752">
        <v>51.810000000000016</v>
      </c>
      <c r="M224" s="752">
        <v>1</v>
      </c>
      <c r="N224" s="753">
        <v>51.810000000000016</v>
      </c>
    </row>
    <row r="225" spans="1:14" ht="14.4" customHeight="1" x14ac:dyDescent="0.3">
      <c r="A225" s="747" t="s">
        <v>566</v>
      </c>
      <c r="B225" s="748" t="s">
        <v>567</v>
      </c>
      <c r="C225" s="749" t="s">
        <v>585</v>
      </c>
      <c r="D225" s="750" t="s">
        <v>586</v>
      </c>
      <c r="E225" s="751">
        <v>50113013</v>
      </c>
      <c r="F225" s="750" t="s">
        <v>1010</v>
      </c>
      <c r="G225" s="749" t="s">
        <v>652</v>
      </c>
      <c r="H225" s="749">
        <v>188746</v>
      </c>
      <c r="I225" s="749">
        <v>88746</v>
      </c>
      <c r="J225" s="749" t="s">
        <v>1042</v>
      </c>
      <c r="K225" s="749" t="s">
        <v>1044</v>
      </c>
      <c r="L225" s="752">
        <v>52.019999999999989</v>
      </c>
      <c r="M225" s="752">
        <v>1</v>
      </c>
      <c r="N225" s="753">
        <v>52.019999999999989</v>
      </c>
    </row>
    <row r="226" spans="1:14" ht="14.4" customHeight="1" x14ac:dyDescent="0.3">
      <c r="A226" s="747" t="s">
        <v>566</v>
      </c>
      <c r="B226" s="748" t="s">
        <v>567</v>
      </c>
      <c r="C226" s="749" t="s">
        <v>585</v>
      </c>
      <c r="D226" s="750" t="s">
        <v>586</v>
      </c>
      <c r="E226" s="751">
        <v>50113013</v>
      </c>
      <c r="F226" s="750" t="s">
        <v>1010</v>
      </c>
      <c r="G226" s="749" t="s">
        <v>652</v>
      </c>
      <c r="H226" s="749">
        <v>100707</v>
      </c>
      <c r="I226" s="749">
        <v>707</v>
      </c>
      <c r="J226" s="749" t="s">
        <v>1045</v>
      </c>
      <c r="K226" s="749" t="s">
        <v>1046</v>
      </c>
      <c r="L226" s="752">
        <v>0</v>
      </c>
      <c r="M226" s="752">
        <v>0</v>
      </c>
      <c r="N226" s="753">
        <v>0</v>
      </c>
    </row>
    <row r="227" spans="1:14" ht="14.4" customHeight="1" x14ac:dyDescent="0.3">
      <c r="A227" s="747" t="s">
        <v>566</v>
      </c>
      <c r="B227" s="748" t="s">
        <v>567</v>
      </c>
      <c r="C227" s="749" t="s">
        <v>585</v>
      </c>
      <c r="D227" s="750" t="s">
        <v>586</v>
      </c>
      <c r="E227" s="751">
        <v>50113013</v>
      </c>
      <c r="F227" s="750" t="s">
        <v>1010</v>
      </c>
      <c r="G227" s="749" t="s">
        <v>652</v>
      </c>
      <c r="H227" s="749">
        <v>394618</v>
      </c>
      <c r="I227" s="749">
        <v>112786</v>
      </c>
      <c r="J227" s="749" t="s">
        <v>1047</v>
      </c>
      <c r="K227" s="749" t="s">
        <v>1048</v>
      </c>
      <c r="L227" s="752">
        <v>310.00000000000006</v>
      </c>
      <c r="M227" s="752">
        <v>0.5</v>
      </c>
      <c r="N227" s="753">
        <v>155.00000000000003</v>
      </c>
    </row>
    <row r="228" spans="1:14" ht="14.4" customHeight="1" x14ac:dyDescent="0.3">
      <c r="A228" s="747" t="s">
        <v>566</v>
      </c>
      <c r="B228" s="748" t="s">
        <v>567</v>
      </c>
      <c r="C228" s="749" t="s">
        <v>585</v>
      </c>
      <c r="D228" s="750" t="s">
        <v>586</v>
      </c>
      <c r="E228" s="751">
        <v>50113013</v>
      </c>
      <c r="F228" s="750" t="s">
        <v>1010</v>
      </c>
      <c r="G228" s="749" t="s">
        <v>652</v>
      </c>
      <c r="H228" s="749">
        <v>847476</v>
      </c>
      <c r="I228" s="749">
        <v>112782</v>
      </c>
      <c r="J228" s="749" t="s">
        <v>1049</v>
      </c>
      <c r="K228" s="749" t="s">
        <v>1050</v>
      </c>
      <c r="L228" s="752">
        <v>674.31026666666662</v>
      </c>
      <c r="M228" s="752">
        <v>2.5</v>
      </c>
      <c r="N228" s="753">
        <v>1685.7756666666664</v>
      </c>
    </row>
    <row r="229" spans="1:14" ht="14.4" customHeight="1" x14ac:dyDescent="0.3">
      <c r="A229" s="747" t="s">
        <v>566</v>
      </c>
      <c r="B229" s="748" t="s">
        <v>567</v>
      </c>
      <c r="C229" s="749" t="s">
        <v>585</v>
      </c>
      <c r="D229" s="750" t="s">
        <v>586</v>
      </c>
      <c r="E229" s="751">
        <v>50113013</v>
      </c>
      <c r="F229" s="750" t="s">
        <v>1010</v>
      </c>
      <c r="G229" s="749" t="s">
        <v>652</v>
      </c>
      <c r="H229" s="749">
        <v>216183</v>
      </c>
      <c r="I229" s="749">
        <v>216183</v>
      </c>
      <c r="J229" s="749" t="s">
        <v>1051</v>
      </c>
      <c r="K229" s="749" t="s">
        <v>1052</v>
      </c>
      <c r="L229" s="752">
        <v>250.18903030303039</v>
      </c>
      <c r="M229" s="752">
        <v>330</v>
      </c>
      <c r="N229" s="753">
        <v>82562.380000000034</v>
      </c>
    </row>
    <row r="230" spans="1:14" ht="14.4" customHeight="1" x14ac:dyDescent="0.3">
      <c r="A230" s="747" t="s">
        <v>566</v>
      </c>
      <c r="B230" s="748" t="s">
        <v>567</v>
      </c>
      <c r="C230" s="749" t="s">
        <v>585</v>
      </c>
      <c r="D230" s="750" t="s">
        <v>586</v>
      </c>
      <c r="E230" s="751">
        <v>50113013</v>
      </c>
      <c r="F230" s="750" t="s">
        <v>1010</v>
      </c>
      <c r="G230" s="749" t="s">
        <v>657</v>
      </c>
      <c r="H230" s="749">
        <v>111592</v>
      </c>
      <c r="I230" s="749">
        <v>11592</v>
      </c>
      <c r="J230" s="749" t="s">
        <v>1053</v>
      </c>
      <c r="K230" s="749" t="s">
        <v>1054</v>
      </c>
      <c r="L230" s="752">
        <v>384.73</v>
      </c>
      <c r="M230" s="752">
        <v>4</v>
      </c>
      <c r="N230" s="753">
        <v>1538.92</v>
      </c>
    </row>
    <row r="231" spans="1:14" ht="14.4" customHeight="1" x14ac:dyDescent="0.3">
      <c r="A231" s="747" t="s">
        <v>566</v>
      </c>
      <c r="B231" s="748" t="s">
        <v>567</v>
      </c>
      <c r="C231" s="749" t="s">
        <v>585</v>
      </c>
      <c r="D231" s="750" t="s">
        <v>586</v>
      </c>
      <c r="E231" s="751">
        <v>50113013</v>
      </c>
      <c r="F231" s="750" t="s">
        <v>1010</v>
      </c>
      <c r="G231" s="749" t="s">
        <v>657</v>
      </c>
      <c r="H231" s="749">
        <v>197000</v>
      </c>
      <c r="I231" s="749">
        <v>97000</v>
      </c>
      <c r="J231" s="749" t="s">
        <v>1055</v>
      </c>
      <c r="K231" s="749" t="s">
        <v>1056</v>
      </c>
      <c r="L231" s="752">
        <v>18.96</v>
      </c>
      <c r="M231" s="752">
        <v>10</v>
      </c>
      <c r="N231" s="753">
        <v>189.60000000000002</v>
      </c>
    </row>
    <row r="232" spans="1:14" ht="14.4" customHeight="1" x14ac:dyDescent="0.3">
      <c r="A232" s="747" t="s">
        <v>566</v>
      </c>
      <c r="B232" s="748" t="s">
        <v>567</v>
      </c>
      <c r="C232" s="749" t="s">
        <v>585</v>
      </c>
      <c r="D232" s="750" t="s">
        <v>586</v>
      </c>
      <c r="E232" s="751">
        <v>50113013</v>
      </c>
      <c r="F232" s="750" t="s">
        <v>1010</v>
      </c>
      <c r="G232" s="749" t="s">
        <v>652</v>
      </c>
      <c r="H232" s="749">
        <v>207116</v>
      </c>
      <c r="I232" s="749">
        <v>207116</v>
      </c>
      <c r="J232" s="749" t="s">
        <v>1057</v>
      </c>
      <c r="K232" s="749" t="s">
        <v>1058</v>
      </c>
      <c r="L232" s="752">
        <v>419.51999999999992</v>
      </c>
      <c r="M232" s="752">
        <v>11</v>
      </c>
      <c r="N232" s="753">
        <v>4614.7199999999993</v>
      </c>
    </row>
    <row r="233" spans="1:14" ht="14.4" customHeight="1" x14ac:dyDescent="0.3">
      <c r="A233" s="747" t="s">
        <v>566</v>
      </c>
      <c r="B233" s="748" t="s">
        <v>567</v>
      </c>
      <c r="C233" s="749" t="s">
        <v>585</v>
      </c>
      <c r="D233" s="750" t="s">
        <v>586</v>
      </c>
      <c r="E233" s="751">
        <v>50113013</v>
      </c>
      <c r="F233" s="750" t="s">
        <v>1010</v>
      </c>
      <c r="G233" s="749" t="s">
        <v>652</v>
      </c>
      <c r="H233" s="749">
        <v>101076</v>
      </c>
      <c r="I233" s="749">
        <v>1076</v>
      </c>
      <c r="J233" s="749" t="s">
        <v>1059</v>
      </c>
      <c r="K233" s="749" t="s">
        <v>894</v>
      </c>
      <c r="L233" s="752">
        <v>78.427499999999995</v>
      </c>
      <c r="M233" s="752">
        <v>20</v>
      </c>
      <c r="N233" s="753">
        <v>1568.55</v>
      </c>
    </row>
    <row r="234" spans="1:14" ht="14.4" customHeight="1" x14ac:dyDescent="0.3">
      <c r="A234" s="747" t="s">
        <v>566</v>
      </c>
      <c r="B234" s="748" t="s">
        <v>567</v>
      </c>
      <c r="C234" s="749" t="s">
        <v>585</v>
      </c>
      <c r="D234" s="750" t="s">
        <v>586</v>
      </c>
      <c r="E234" s="751">
        <v>50113013</v>
      </c>
      <c r="F234" s="750" t="s">
        <v>1010</v>
      </c>
      <c r="G234" s="749" t="s">
        <v>657</v>
      </c>
      <c r="H234" s="749">
        <v>113453</v>
      </c>
      <c r="I234" s="749">
        <v>113453</v>
      </c>
      <c r="J234" s="749" t="s">
        <v>1060</v>
      </c>
      <c r="K234" s="749" t="s">
        <v>1061</v>
      </c>
      <c r="L234" s="752">
        <v>458.70000000000005</v>
      </c>
      <c r="M234" s="752">
        <v>27</v>
      </c>
      <c r="N234" s="753">
        <v>12384.900000000001</v>
      </c>
    </row>
    <row r="235" spans="1:14" ht="14.4" customHeight="1" x14ac:dyDescent="0.3">
      <c r="A235" s="747" t="s">
        <v>566</v>
      </c>
      <c r="B235" s="748" t="s">
        <v>567</v>
      </c>
      <c r="C235" s="749" t="s">
        <v>585</v>
      </c>
      <c r="D235" s="750" t="s">
        <v>586</v>
      </c>
      <c r="E235" s="751">
        <v>50113013</v>
      </c>
      <c r="F235" s="750" t="s">
        <v>1010</v>
      </c>
      <c r="G235" s="749" t="s">
        <v>568</v>
      </c>
      <c r="H235" s="749">
        <v>201030</v>
      </c>
      <c r="I235" s="749">
        <v>201030</v>
      </c>
      <c r="J235" s="749" t="s">
        <v>1062</v>
      </c>
      <c r="K235" s="749" t="s">
        <v>769</v>
      </c>
      <c r="L235" s="752">
        <v>26.61</v>
      </c>
      <c r="M235" s="752">
        <v>230</v>
      </c>
      <c r="N235" s="753">
        <v>6120.3</v>
      </c>
    </row>
    <row r="236" spans="1:14" ht="14.4" customHeight="1" x14ac:dyDescent="0.3">
      <c r="A236" s="747" t="s">
        <v>566</v>
      </c>
      <c r="B236" s="748" t="s">
        <v>567</v>
      </c>
      <c r="C236" s="749" t="s">
        <v>585</v>
      </c>
      <c r="D236" s="750" t="s">
        <v>586</v>
      </c>
      <c r="E236" s="751">
        <v>50113013</v>
      </c>
      <c r="F236" s="750" t="s">
        <v>1010</v>
      </c>
      <c r="G236" s="749" t="s">
        <v>652</v>
      </c>
      <c r="H236" s="749">
        <v>193207</v>
      </c>
      <c r="I236" s="749">
        <v>93207</v>
      </c>
      <c r="J236" s="749" t="s">
        <v>954</v>
      </c>
      <c r="K236" s="749" t="s">
        <v>955</v>
      </c>
      <c r="L236" s="752">
        <v>43.850000000000009</v>
      </c>
      <c r="M236" s="752">
        <v>2</v>
      </c>
      <c r="N236" s="753">
        <v>87.700000000000017</v>
      </c>
    </row>
    <row r="237" spans="1:14" ht="14.4" customHeight="1" x14ac:dyDescent="0.3">
      <c r="A237" s="747" t="s">
        <v>566</v>
      </c>
      <c r="B237" s="748" t="s">
        <v>567</v>
      </c>
      <c r="C237" s="749" t="s">
        <v>585</v>
      </c>
      <c r="D237" s="750" t="s">
        <v>586</v>
      </c>
      <c r="E237" s="751">
        <v>50113013</v>
      </c>
      <c r="F237" s="750" t="s">
        <v>1010</v>
      </c>
      <c r="G237" s="749" t="s">
        <v>657</v>
      </c>
      <c r="H237" s="749">
        <v>126127</v>
      </c>
      <c r="I237" s="749">
        <v>26127</v>
      </c>
      <c r="J237" s="749" t="s">
        <v>1063</v>
      </c>
      <c r="K237" s="749" t="s">
        <v>1064</v>
      </c>
      <c r="L237" s="752">
        <v>12178.08</v>
      </c>
      <c r="M237" s="752">
        <v>12</v>
      </c>
      <c r="N237" s="753">
        <v>146136.95999999999</v>
      </c>
    </row>
    <row r="238" spans="1:14" ht="14.4" customHeight="1" x14ac:dyDescent="0.3">
      <c r="A238" s="747" t="s">
        <v>566</v>
      </c>
      <c r="B238" s="748" t="s">
        <v>567</v>
      </c>
      <c r="C238" s="749" t="s">
        <v>585</v>
      </c>
      <c r="D238" s="750" t="s">
        <v>586</v>
      </c>
      <c r="E238" s="751">
        <v>50113013</v>
      </c>
      <c r="F238" s="750" t="s">
        <v>1010</v>
      </c>
      <c r="G238" s="749" t="s">
        <v>652</v>
      </c>
      <c r="H238" s="749">
        <v>116600</v>
      </c>
      <c r="I238" s="749">
        <v>16600</v>
      </c>
      <c r="J238" s="749" t="s">
        <v>1065</v>
      </c>
      <c r="K238" s="749" t="s">
        <v>1066</v>
      </c>
      <c r="L238" s="752">
        <v>23.56</v>
      </c>
      <c r="M238" s="752">
        <v>10</v>
      </c>
      <c r="N238" s="753">
        <v>235.6</v>
      </c>
    </row>
    <row r="239" spans="1:14" ht="14.4" customHeight="1" x14ac:dyDescent="0.3">
      <c r="A239" s="747" t="s">
        <v>566</v>
      </c>
      <c r="B239" s="748" t="s">
        <v>567</v>
      </c>
      <c r="C239" s="749" t="s">
        <v>585</v>
      </c>
      <c r="D239" s="750" t="s">
        <v>586</v>
      </c>
      <c r="E239" s="751">
        <v>50113013</v>
      </c>
      <c r="F239" s="750" t="s">
        <v>1010</v>
      </c>
      <c r="G239" s="749" t="s">
        <v>657</v>
      </c>
      <c r="H239" s="749">
        <v>166269</v>
      </c>
      <c r="I239" s="749">
        <v>166269</v>
      </c>
      <c r="J239" s="749" t="s">
        <v>1067</v>
      </c>
      <c r="K239" s="749" t="s">
        <v>1068</v>
      </c>
      <c r="L239" s="752">
        <v>52.88000000000001</v>
      </c>
      <c r="M239" s="752">
        <v>20</v>
      </c>
      <c r="N239" s="753">
        <v>1057.6000000000001</v>
      </c>
    </row>
    <row r="240" spans="1:14" ht="14.4" customHeight="1" x14ac:dyDescent="0.3">
      <c r="A240" s="747" t="s">
        <v>566</v>
      </c>
      <c r="B240" s="748" t="s">
        <v>567</v>
      </c>
      <c r="C240" s="749" t="s">
        <v>585</v>
      </c>
      <c r="D240" s="750" t="s">
        <v>586</v>
      </c>
      <c r="E240" s="751">
        <v>50113013</v>
      </c>
      <c r="F240" s="750" t="s">
        <v>1010</v>
      </c>
      <c r="G240" s="749" t="s">
        <v>657</v>
      </c>
      <c r="H240" s="749">
        <v>166265</v>
      </c>
      <c r="I240" s="749">
        <v>166265</v>
      </c>
      <c r="J240" s="749" t="s">
        <v>1069</v>
      </c>
      <c r="K240" s="749" t="s">
        <v>1052</v>
      </c>
      <c r="L240" s="752">
        <v>33.39</v>
      </c>
      <c r="M240" s="752">
        <v>10</v>
      </c>
      <c r="N240" s="753">
        <v>333.9</v>
      </c>
    </row>
    <row r="241" spans="1:14" ht="14.4" customHeight="1" x14ac:dyDescent="0.3">
      <c r="A241" s="747" t="s">
        <v>566</v>
      </c>
      <c r="B241" s="748" t="s">
        <v>567</v>
      </c>
      <c r="C241" s="749" t="s">
        <v>585</v>
      </c>
      <c r="D241" s="750" t="s">
        <v>586</v>
      </c>
      <c r="E241" s="751">
        <v>50113014</v>
      </c>
      <c r="F241" s="750" t="s">
        <v>1070</v>
      </c>
      <c r="G241" s="749" t="s">
        <v>652</v>
      </c>
      <c r="H241" s="749">
        <v>850734</v>
      </c>
      <c r="I241" s="749">
        <v>149384</v>
      </c>
      <c r="J241" s="749" t="s">
        <v>1071</v>
      </c>
      <c r="K241" s="749" t="s">
        <v>1072</v>
      </c>
      <c r="L241" s="752">
        <v>1655.1200000000001</v>
      </c>
      <c r="M241" s="752">
        <v>10</v>
      </c>
      <c r="N241" s="753">
        <v>16551.2</v>
      </c>
    </row>
    <row r="242" spans="1:14" ht="14.4" customHeight="1" x14ac:dyDescent="0.3">
      <c r="A242" s="747" t="s">
        <v>566</v>
      </c>
      <c r="B242" s="748" t="s">
        <v>567</v>
      </c>
      <c r="C242" s="749" t="s">
        <v>585</v>
      </c>
      <c r="D242" s="750" t="s">
        <v>586</v>
      </c>
      <c r="E242" s="751">
        <v>50113014</v>
      </c>
      <c r="F242" s="750" t="s">
        <v>1070</v>
      </c>
      <c r="G242" s="749" t="s">
        <v>657</v>
      </c>
      <c r="H242" s="749">
        <v>164401</v>
      </c>
      <c r="I242" s="749">
        <v>164401</v>
      </c>
      <c r="J242" s="749" t="s">
        <v>1073</v>
      </c>
      <c r="K242" s="749" t="s">
        <v>1074</v>
      </c>
      <c r="L242" s="752">
        <v>148.5</v>
      </c>
      <c r="M242" s="752">
        <v>20</v>
      </c>
      <c r="N242" s="753">
        <v>2970</v>
      </c>
    </row>
    <row r="243" spans="1:14" ht="14.4" customHeight="1" x14ac:dyDescent="0.3">
      <c r="A243" s="747" t="s">
        <v>566</v>
      </c>
      <c r="B243" s="748" t="s">
        <v>567</v>
      </c>
      <c r="C243" s="749" t="s">
        <v>585</v>
      </c>
      <c r="D243" s="750" t="s">
        <v>586</v>
      </c>
      <c r="E243" s="751">
        <v>50113014</v>
      </c>
      <c r="F243" s="750" t="s">
        <v>1070</v>
      </c>
      <c r="G243" s="749" t="s">
        <v>657</v>
      </c>
      <c r="H243" s="749">
        <v>164407</v>
      </c>
      <c r="I243" s="749">
        <v>164407</v>
      </c>
      <c r="J243" s="749" t="s">
        <v>1073</v>
      </c>
      <c r="K243" s="749" t="s">
        <v>1075</v>
      </c>
      <c r="L243" s="752">
        <v>294.8</v>
      </c>
      <c r="M243" s="752">
        <v>6.5</v>
      </c>
      <c r="N243" s="753">
        <v>1916.2</v>
      </c>
    </row>
    <row r="244" spans="1:14" ht="14.4" customHeight="1" x14ac:dyDescent="0.3">
      <c r="A244" s="747" t="s">
        <v>566</v>
      </c>
      <c r="B244" s="748" t="s">
        <v>567</v>
      </c>
      <c r="C244" s="749" t="s">
        <v>585</v>
      </c>
      <c r="D244" s="750" t="s">
        <v>586</v>
      </c>
      <c r="E244" s="751">
        <v>50113014</v>
      </c>
      <c r="F244" s="750" t="s">
        <v>1070</v>
      </c>
      <c r="G244" s="749" t="s">
        <v>652</v>
      </c>
      <c r="H244" s="749">
        <v>116895</v>
      </c>
      <c r="I244" s="749">
        <v>16895</v>
      </c>
      <c r="J244" s="749" t="s">
        <v>1076</v>
      </c>
      <c r="K244" s="749" t="s">
        <v>1077</v>
      </c>
      <c r="L244" s="752">
        <v>107.87000000000003</v>
      </c>
      <c r="M244" s="752">
        <v>7</v>
      </c>
      <c r="N244" s="753">
        <v>755.09000000000026</v>
      </c>
    </row>
    <row r="245" spans="1:14" ht="14.4" customHeight="1" x14ac:dyDescent="0.3">
      <c r="A245" s="747" t="s">
        <v>566</v>
      </c>
      <c r="B245" s="748" t="s">
        <v>567</v>
      </c>
      <c r="C245" s="749" t="s">
        <v>585</v>
      </c>
      <c r="D245" s="750" t="s">
        <v>586</v>
      </c>
      <c r="E245" s="751">
        <v>50113014</v>
      </c>
      <c r="F245" s="750" t="s">
        <v>1070</v>
      </c>
      <c r="G245" s="749" t="s">
        <v>652</v>
      </c>
      <c r="H245" s="749">
        <v>116896</v>
      </c>
      <c r="I245" s="749">
        <v>16896</v>
      </c>
      <c r="J245" s="749" t="s">
        <v>1078</v>
      </c>
      <c r="K245" s="749" t="s">
        <v>1079</v>
      </c>
      <c r="L245" s="752">
        <v>107.98999999999998</v>
      </c>
      <c r="M245" s="752">
        <v>5</v>
      </c>
      <c r="N245" s="753">
        <v>539.94999999999993</v>
      </c>
    </row>
    <row r="246" spans="1:14" ht="14.4" customHeight="1" x14ac:dyDescent="0.3">
      <c r="A246" s="747" t="s">
        <v>566</v>
      </c>
      <c r="B246" s="748" t="s">
        <v>567</v>
      </c>
      <c r="C246" s="749" t="s">
        <v>585</v>
      </c>
      <c r="D246" s="750" t="s">
        <v>586</v>
      </c>
      <c r="E246" s="751">
        <v>50113014</v>
      </c>
      <c r="F246" s="750" t="s">
        <v>1070</v>
      </c>
      <c r="G246" s="749" t="s">
        <v>652</v>
      </c>
      <c r="H246" s="749">
        <v>129428</v>
      </c>
      <c r="I246" s="749">
        <v>500720</v>
      </c>
      <c r="J246" s="749" t="s">
        <v>1080</v>
      </c>
      <c r="K246" s="749" t="s">
        <v>1081</v>
      </c>
      <c r="L246" s="752">
        <v>3630</v>
      </c>
      <c r="M246" s="752">
        <v>15</v>
      </c>
      <c r="N246" s="753">
        <v>54450</v>
      </c>
    </row>
    <row r="247" spans="1:14" ht="14.4" customHeight="1" x14ac:dyDescent="0.3">
      <c r="A247" s="747" t="s">
        <v>566</v>
      </c>
      <c r="B247" s="748" t="s">
        <v>567</v>
      </c>
      <c r="C247" s="749" t="s">
        <v>585</v>
      </c>
      <c r="D247" s="750" t="s">
        <v>586</v>
      </c>
      <c r="E247" s="751">
        <v>50113014</v>
      </c>
      <c r="F247" s="750" t="s">
        <v>1070</v>
      </c>
      <c r="G247" s="749" t="s">
        <v>652</v>
      </c>
      <c r="H247" s="749">
        <v>199248</v>
      </c>
      <c r="I247" s="749">
        <v>99248</v>
      </c>
      <c r="J247" s="749" t="s">
        <v>1082</v>
      </c>
      <c r="K247" s="749" t="s">
        <v>1027</v>
      </c>
      <c r="L247" s="752">
        <v>85.62</v>
      </c>
      <c r="M247" s="752">
        <v>1</v>
      </c>
      <c r="N247" s="753">
        <v>85.62</v>
      </c>
    </row>
    <row r="248" spans="1:14" ht="14.4" customHeight="1" x14ac:dyDescent="0.3">
      <c r="A248" s="747" t="s">
        <v>566</v>
      </c>
      <c r="B248" s="748" t="s">
        <v>567</v>
      </c>
      <c r="C248" s="749" t="s">
        <v>585</v>
      </c>
      <c r="D248" s="750" t="s">
        <v>586</v>
      </c>
      <c r="E248" s="751">
        <v>50113014</v>
      </c>
      <c r="F248" s="750" t="s">
        <v>1070</v>
      </c>
      <c r="G248" s="749" t="s">
        <v>652</v>
      </c>
      <c r="H248" s="749">
        <v>150352</v>
      </c>
      <c r="I248" s="749">
        <v>50352</v>
      </c>
      <c r="J248" s="749" t="s">
        <v>1083</v>
      </c>
      <c r="K248" s="749" t="s">
        <v>1084</v>
      </c>
      <c r="L248" s="752">
        <v>520.20000000000016</v>
      </c>
      <c r="M248" s="752">
        <v>1</v>
      </c>
      <c r="N248" s="753">
        <v>520.20000000000016</v>
      </c>
    </row>
    <row r="249" spans="1:14" ht="14.4" customHeight="1" x14ac:dyDescent="0.3">
      <c r="A249" s="747" t="s">
        <v>566</v>
      </c>
      <c r="B249" s="748" t="s">
        <v>567</v>
      </c>
      <c r="C249" s="749" t="s">
        <v>585</v>
      </c>
      <c r="D249" s="750" t="s">
        <v>586</v>
      </c>
      <c r="E249" s="751">
        <v>50113014</v>
      </c>
      <c r="F249" s="750" t="s">
        <v>1070</v>
      </c>
      <c r="G249" s="749" t="s">
        <v>652</v>
      </c>
      <c r="H249" s="749">
        <v>156067</v>
      </c>
      <c r="I249" s="749">
        <v>56067</v>
      </c>
      <c r="J249" s="749" t="s">
        <v>1085</v>
      </c>
      <c r="K249" s="749" t="s">
        <v>1086</v>
      </c>
      <c r="L249" s="752">
        <v>1271.52</v>
      </c>
      <c r="M249" s="752">
        <v>1</v>
      </c>
      <c r="N249" s="753">
        <v>1271.52</v>
      </c>
    </row>
    <row r="250" spans="1:14" ht="14.4" customHeight="1" x14ac:dyDescent="0.3">
      <c r="A250" s="747" t="s">
        <v>566</v>
      </c>
      <c r="B250" s="748" t="s">
        <v>567</v>
      </c>
      <c r="C250" s="749" t="s">
        <v>585</v>
      </c>
      <c r="D250" s="750" t="s">
        <v>586</v>
      </c>
      <c r="E250" s="751">
        <v>50113014</v>
      </c>
      <c r="F250" s="750" t="s">
        <v>1070</v>
      </c>
      <c r="G250" s="749" t="s">
        <v>657</v>
      </c>
      <c r="H250" s="749">
        <v>207309</v>
      </c>
      <c r="I250" s="749">
        <v>207309</v>
      </c>
      <c r="J250" s="749" t="s">
        <v>1087</v>
      </c>
      <c r="K250" s="749" t="s">
        <v>1088</v>
      </c>
      <c r="L250" s="752">
        <v>117.80999999999999</v>
      </c>
      <c r="M250" s="752">
        <v>14</v>
      </c>
      <c r="N250" s="753">
        <v>1649.34</v>
      </c>
    </row>
    <row r="251" spans="1:14" ht="14.4" customHeight="1" x14ac:dyDescent="0.3">
      <c r="A251" s="747" t="s">
        <v>566</v>
      </c>
      <c r="B251" s="748" t="s">
        <v>567</v>
      </c>
      <c r="C251" s="749" t="s">
        <v>585</v>
      </c>
      <c r="D251" s="750" t="s">
        <v>586</v>
      </c>
      <c r="E251" s="751">
        <v>50113014</v>
      </c>
      <c r="F251" s="750" t="s">
        <v>1070</v>
      </c>
      <c r="G251" s="749" t="s">
        <v>568</v>
      </c>
      <c r="H251" s="749">
        <v>205772</v>
      </c>
      <c r="I251" s="749">
        <v>205772</v>
      </c>
      <c r="J251" s="749" t="s">
        <v>1089</v>
      </c>
      <c r="K251" s="749" t="s">
        <v>1090</v>
      </c>
      <c r="L251" s="752">
        <v>371.27</v>
      </c>
      <c r="M251" s="752">
        <v>16</v>
      </c>
      <c r="N251" s="753">
        <v>5940.32</v>
      </c>
    </row>
    <row r="252" spans="1:14" ht="14.4" customHeight="1" x14ac:dyDescent="0.3">
      <c r="A252" s="747" t="s">
        <v>566</v>
      </c>
      <c r="B252" s="748" t="s">
        <v>567</v>
      </c>
      <c r="C252" s="749" t="s">
        <v>588</v>
      </c>
      <c r="D252" s="750" t="s">
        <v>589</v>
      </c>
      <c r="E252" s="751">
        <v>50113001</v>
      </c>
      <c r="F252" s="750" t="s">
        <v>651</v>
      </c>
      <c r="G252" s="749" t="s">
        <v>652</v>
      </c>
      <c r="H252" s="749">
        <v>100362</v>
      </c>
      <c r="I252" s="749">
        <v>362</v>
      </c>
      <c r="J252" s="749" t="s">
        <v>1091</v>
      </c>
      <c r="K252" s="749" t="s">
        <v>1092</v>
      </c>
      <c r="L252" s="752">
        <v>86.438749999999999</v>
      </c>
      <c r="M252" s="752">
        <v>8</v>
      </c>
      <c r="N252" s="753">
        <v>691.51</v>
      </c>
    </row>
    <row r="253" spans="1:14" ht="14.4" customHeight="1" x14ac:dyDescent="0.3">
      <c r="A253" s="747" t="s">
        <v>566</v>
      </c>
      <c r="B253" s="748" t="s">
        <v>567</v>
      </c>
      <c r="C253" s="749" t="s">
        <v>588</v>
      </c>
      <c r="D253" s="750" t="s">
        <v>589</v>
      </c>
      <c r="E253" s="751">
        <v>50113001</v>
      </c>
      <c r="F253" s="750" t="s">
        <v>651</v>
      </c>
      <c r="G253" s="749" t="s">
        <v>652</v>
      </c>
      <c r="H253" s="749">
        <v>167547</v>
      </c>
      <c r="I253" s="749">
        <v>67547</v>
      </c>
      <c r="J253" s="749" t="s">
        <v>1093</v>
      </c>
      <c r="K253" s="749" t="s">
        <v>1094</v>
      </c>
      <c r="L253" s="752">
        <v>47.11999999999999</v>
      </c>
      <c r="M253" s="752">
        <v>32</v>
      </c>
      <c r="N253" s="753">
        <v>1507.8399999999997</v>
      </c>
    </row>
    <row r="254" spans="1:14" ht="14.4" customHeight="1" x14ac:dyDescent="0.3">
      <c r="A254" s="747" t="s">
        <v>566</v>
      </c>
      <c r="B254" s="748" t="s">
        <v>567</v>
      </c>
      <c r="C254" s="749" t="s">
        <v>588</v>
      </c>
      <c r="D254" s="750" t="s">
        <v>589</v>
      </c>
      <c r="E254" s="751">
        <v>50113001</v>
      </c>
      <c r="F254" s="750" t="s">
        <v>651</v>
      </c>
      <c r="G254" s="749" t="s">
        <v>652</v>
      </c>
      <c r="H254" s="749">
        <v>845369</v>
      </c>
      <c r="I254" s="749">
        <v>107987</v>
      </c>
      <c r="J254" s="749" t="s">
        <v>1095</v>
      </c>
      <c r="K254" s="749" t="s">
        <v>1096</v>
      </c>
      <c r="L254" s="752">
        <v>112.28999999999998</v>
      </c>
      <c r="M254" s="752">
        <v>1</v>
      </c>
      <c r="N254" s="753">
        <v>112.28999999999998</v>
      </c>
    </row>
    <row r="255" spans="1:14" ht="14.4" customHeight="1" x14ac:dyDescent="0.3">
      <c r="A255" s="747" t="s">
        <v>566</v>
      </c>
      <c r="B255" s="748" t="s">
        <v>567</v>
      </c>
      <c r="C255" s="749" t="s">
        <v>588</v>
      </c>
      <c r="D255" s="750" t="s">
        <v>589</v>
      </c>
      <c r="E255" s="751">
        <v>50113001</v>
      </c>
      <c r="F255" s="750" t="s">
        <v>651</v>
      </c>
      <c r="G255" s="749" t="s">
        <v>657</v>
      </c>
      <c r="H255" s="749">
        <v>187158</v>
      </c>
      <c r="I255" s="749">
        <v>187158</v>
      </c>
      <c r="J255" s="749" t="s">
        <v>1097</v>
      </c>
      <c r="K255" s="749" t="s">
        <v>1098</v>
      </c>
      <c r="L255" s="752">
        <v>87.52</v>
      </c>
      <c r="M255" s="752">
        <v>37</v>
      </c>
      <c r="N255" s="753">
        <v>3238.24</v>
      </c>
    </row>
    <row r="256" spans="1:14" ht="14.4" customHeight="1" x14ac:dyDescent="0.3">
      <c r="A256" s="747" t="s">
        <v>566</v>
      </c>
      <c r="B256" s="748" t="s">
        <v>567</v>
      </c>
      <c r="C256" s="749" t="s">
        <v>588</v>
      </c>
      <c r="D256" s="750" t="s">
        <v>589</v>
      </c>
      <c r="E256" s="751">
        <v>50113001</v>
      </c>
      <c r="F256" s="750" t="s">
        <v>651</v>
      </c>
      <c r="G256" s="749" t="s">
        <v>652</v>
      </c>
      <c r="H256" s="749">
        <v>158668</v>
      </c>
      <c r="I256" s="749">
        <v>158668</v>
      </c>
      <c r="J256" s="749" t="s">
        <v>692</v>
      </c>
      <c r="K256" s="749" t="s">
        <v>693</v>
      </c>
      <c r="L256" s="752">
        <v>71.832741116751279</v>
      </c>
      <c r="M256" s="752">
        <v>197</v>
      </c>
      <c r="N256" s="753">
        <v>14151.050000000003</v>
      </c>
    </row>
    <row r="257" spans="1:14" ht="14.4" customHeight="1" x14ac:dyDescent="0.3">
      <c r="A257" s="747" t="s">
        <v>566</v>
      </c>
      <c r="B257" s="748" t="s">
        <v>567</v>
      </c>
      <c r="C257" s="749" t="s">
        <v>588</v>
      </c>
      <c r="D257" s="750" t="s">
        <v>589</v>
      </c>
      <c r="E257" s="751">
        <v>50113001</v>
      </c>
      <c r="F257" s="750" t="s">
        <v>651</v>
      </c>
      <c r="G257" s="749" t="s">
        <v>657</v>
      </c>
      <c r="H257" s="749">
        <v>158667</v>
      </c>
      <c r="I257" s="749">
        <v>158667</v>
      </c>
      <c r="J257" s="749" t="s">
        <v>692</v>
      </c>
      <c r="K257" s="749" t="s">
        <v>1099</v>
      </c>
      <c r="L257" s="752">
        <v>32.539999999999992</v>
      </c>
      <c r="M257" s="752">
        <v>230</v>
      </c>
      <c r="N257" s="753">
        <v>7484.199999999998</v>
      </c>
    </row>
    <row r="258" spans="1:14" ht="14.4" customHeight="1" x14ac:dyDescent="0.3">
      <c r="A258" s="747" t="s">
        <v>566</v>
      </c>
      <c r="B258" s="748" t="s">
        <v>567</v>
      </c>
      <c r="C258" s="749" t="s">
        <v>588</v>
      </c>
      <c r="D258" s="750" t="s">
        <v>589</v>
      </c>
      <c r="E258" s="751">
        <v>50113001</v>
      </c>
      <c r="F258" s="750" t="s">
        <v>651</v>
      </c>
      <c r="G258" s="749" t="s">
        <v>652</v>
      </c>
      <c r="H258" s="749">
        <v>110555</v>
      </c>
      <c r="I258" s="749">
        <v>10555</v>
      </c>
      <c r="J258" s="749" t="s">
        <v>1100</v>
      </c>
      <c r="K258" s="749" t="s">
        <v>1101</v>
      </c>
      <c r="L258" s="752">
        <v>254.98000000000002</v>
      </c>
      <c r="M258" s="752">
        <v>3</v>
      </c>
      <c r="N258" s="753">
        <v>764.94</v>
      </c>
    </row>
    <row r="259" spans="1:14" ht="14.4" customHeight="1" x14ac:dyDescent="0.3">
      <c r="A259" s="747" t="s">
        <v>566</v>
      </c>
      <c r="B259" s="748" t="s">
        <v>567</v>
      </c>
      <c r="C259" s="749" t="s">
        <v>588</v>
      </c>
      <c r="D259" s="750" t="s">
        <v>589</v>
      </c>
      <c r="E259" s="751">
        <v>50113001</v>
      </c>
      <c r="F259" s="750" t="s">
        <v>651</v>
      </c>
      <c r="G259" s="749" t="s">
        <v>652</v>
      </c>
      <c r="H259" s="749">
        <v>173390</v>
      </c>
      <c r="I259" s="749">
        <v>173390</v>
      </c>
      <c r="J259" s="749" t="s">
        <v>1102</v>
      </c>
      <c r="K259" s="749" t="s">
        <v>1103</v>
      </c>
      <c r="L259" s="752">
        <v>411.95</v>
      </c>
      <c r="M259" s="752">
        <v>5</v>
      </c>
      <c r="N259" s="753">
        <v>2059.75</v>
      </c>
    </row>
    <row r="260" spans="1:14" ht="14.4" customHeight="1" x14ac:dyDescent="0.3">
      <c r="A260" s="747" t="s">
        <v>566</v>
      </c>
      <c r="B260" s="748" t="s">
        <v>567</v>
      </c>
      <c r="C260" s="749" t="s">
        <v>588</v>
      </c>
      <c r="D260" s="750" t="s">
        <v>589</v>
      </c>
      <c r="E260" s="751">
        <v>50113001</v>
      </c>
      <c r="F260" s="750" t="s">
        <v>651</v>
      </c>
      <c r="G260" s="749" t="s">
        <v>652</v>
      </c>
      <c r="H260" s="749">
        <v>100392</v>
      </c>
      <c r="I260" s="749">
        <v>392</v>
      </c>
      <c r="J260" s="749" t="s">
        <v>1104</v>
      </c>
      <c r="K260" s="749" t="s">
        <v>945</v>
      </c>
      <c r="L260" s="752">
        <v>57.594761904761924</v>
      </c>
      <c r="M260" s="752">
        <v>21</v>
      </c>
      <c r="N260" s="753">
        <v>1209.4900000000005</v>
      </c>
    </row>
    <row r="261" spans="1:14" ht="14.4" customHeight="1" x14ac:dyDescent="0.3">
      <c r="A261" s="747" t="s">
        <v>566</v>
      </c>
      <c r="B261" s="748" t="s">
        <v>567</v>
      </c>
      <c r="C261" s="749" t="s">
        <v>588</v>
      </c>
      <c r="D261" s="750" t="s">
        <v>589</v>
      </c>
      <c r="E261" s="751">
        <v>50113001</v>
      </c>
      <c r="F261" s="750" t="s">
        <v>651</v>
      </c>
      <c r="G261" s="749" t="s">
        <v>652</v>
      </c>
      <c r="H261" s="749">
        <v>100394</v>
      </c>
      <c r="I261" s="749">
        <v>394</v>
      </c>
      <c r="J261" s="749" t="s">
        <v>1105</v>
      </c>
      <c r="K261" s="749" t="s">
        <v>1106</v>
      </c>
      <c r="L261" s="752">
        <v>65.740000000000009</v>
      </c>
      <c r="M261" s="752">
        <v>1</v>
      </c>
      <c r="N261" s="753">
        <v>65.740000000000009</v>
      </c>
    </row>
    <row r="262" spans="1:14" ht="14.4" customHeight="1" x14ac:dyDescent="0.3">
      <c r="A262" s="747" t="s">
        <v>566</v>
      </c>
      <c r="B262" s="748" t="s">
        <v>567</v>
      </c>
      <c r="C262" s="749" t="s">
        <v>588</v>
      </c>
      <c r="D262" s="750" t="s">
        <v>589</v>
      </c>
      <c r="E262" s="751">
        <v>50113001</v>
      </c>
      <c r="F262" s="750" t="s">
        <v>651</v>
      </c>
      <c r="G262" s="749" t="s">
        <v>652</v>
      </c>
      <c r="H262" s="749">
        <v>108651</v>
      </c>
      <c r="I262" s="749">
        <v>8651</v>
      </c>
      <c r="J262" s="749" t="s">
        <v>1107</v>
      </c>
      <c r="K262" s="749" t="s">
        <v>1108</v>
      </c>
      <c r="L262" s="752">
        <v>189.72</v>
      </c>
      <c r="M262" s="752">
        <v>1</v>
      </c>
      <c r="N262" s="753">
        <v>189.72</v>
      </c>
    </row>
    <row r="263" spans="1:14" ht="14.4" customHeight="1" x14ac:dyDescent="0.3">
      <c r="A263" s="747" t="s">
        <v>566</v>
      </c>
      <c r="B263" s="748" t="s">
        <v>567</v>
      </c>
      <c r="C263" s="749" t="s">
        <v>588</v>
      </c>
      <c r="D263" s="750" t="s">
        <v>589</v>
      </c>
      <c r="E263" s="751">
        <v>50113001</v>
      </c>
      <c r="F263" s="750" t="s">
        <v>651</v>
      </c>
      <c r="G263" s="749" t="s">
        <v>652</v>
      </c>
      <c r="H263" s="749">
        <v>212880</v>
      </c>
      <c r="I263" s="749">
        <v>212880</v>
      </c>
      <c r="J263" s="749" t="s">
        <v>653</v>
      </c>
      <c r="K263" s="749" t="s">
        <v>654</v>
      </c>
      <c r="L263" s="752">
        <v>112.97000000000001</v>
      </c>
      <c r="M263" s="752">
        <v>19</v>
      </c>
      <c r="N263" s="753">
        <v>2146.4300000000003</v>
      </c>
    </row>
    <row r="264" spans="1:14" ht="14.4" customHeight="1" x14ac:dyDescent="0.3">
      <c r="A264" s="747" t="s">
        <v>566</v>
      </c>
      <c r="B264" s="748" t="s">
        <v>567</v>
      </c>
      <c r="C264" s="749" t="s">
        <v>588</v>
      </c>
      <c r="D264" s="750" t="s">
        <v>589</v>
      </c>
      <c r="E264" s="751">
        <v>50113001</v>
      </c>
      <c r="F264" s="750" t="s">
        <v>651</v>
      </c>
      <c r="G264" s="749" t="s">
        <v>652</v>
      </c>
      <c r="H264" s="749">
        <v>100409</v>
      </c>
      <c r="I264" s="749">
        <v>409</v>
      </c>
      <c r="J264" s="749" t="s">
        <v>733</v>
      </c>
      <c r="K264" s="749" t="s">
        <v>666</v>
      </c>
      <c r="L264" s="752">
        <v>79.956666666666678</v>
      </c>
      <c r="M264" s="752">
        <v>3</v>
      </c>
      <c r="N264" s="753">
        <v>239.87000000000003</v>
      </c>
    </row>
    <row r="265" spans="1:14" ht="14.4" customHeight="1" x14ac:dyDescent="0.3">
      <c r="A265" s="747" t="s">
        <v>566</v>
      </c>
      <c r="B265" s="748" t="s">
        <v>567</v>
      </c>
      <c r="C265" s="749" t="s">
        <v>588</v>
      </c>
      <c r="D265" s="750" t="s">
        <v>589</v>
      </c>
      <c r="E265" s="751">
        <v>50113001</v>
      </c>
      <c r="F265" s="750" t="s">
        <v>651</v>
      </c>
      <c r="G265" s="749" t="s">
        <v>652</v>
      </c>
      <c r="H265" s="749">
        <v>187814</v>
      </c>
      <c r="I265" s="749">
        <v>87814</v>
      </c>
      <c r="J265" s="749" t="s">
        <v>655</v>
      </c>
      <c r="K265" s="749" t="s">
        <v>656</v>
      </c>
      <c r="L265" s="752">
        <v>535.70999999999992</v>
      </c>
      <c r="M265" s="752">
        <v>1</v>
      </c>
      <c r="N265" s="753">
        <v>535.70999999999992</v>
      </c>
    </row>
    <row r="266" spans="1:14" ht="14.4" customHeight="1" x14ac:dyDescent="0.3">
      <c r="A266" s="747" t="s">
        <v>566</v>
      </c>
      <c r="B266" s="748" t="s">
        <v>567</v>
      </c>
      <c r="C266" s="749" t="s">
        <v>588</v>
      </c>
      <c r="D266" s="750" t="s">
        <v>589</v>
      </c>
      <c r="E266" s="751">
        <v>50113001</v>
      </c>
      <c r="F266" s="750" t="s">
        <v>651</v>
      </c>
      <c r="G266" s="749" t="s">
        <v>657</v>
      </c>
      <c r="H266" s="749">
        <v>848765</v>
      </c>
      <c r="I266" s="749">
        <v>107938</v>
      </c>
      <c r="J266" s="749" t="s">
        <v>739</v>
      </c>
      <c r="K266" s="749" t="s">
        <v>741</v>
      </c>
      <c r="L266" s="752">
        <v>128.44333333333327</v>
      </c>
      <c r="M266" s="752">
        <v>3</v>
      </c>
      <c r="N266" s="753">
        <v>385.32999999999981</v>
      </c>
    </row>
    <row r="267" spans="1:14" ht="14.4" customHeight="1" x14ac:dyDescent="0.3">
      <c r="A267" s="747" t="s">
        <v>566</v>
      </c>
      <c r="B267" s="748" t="s">
        <v>567</v>
      </c>
      <c r="C267" s="749" t="s">
        <v>588</v>
      </c>
      <c r="D267" s="750" t="s">
        <v>589</v>
      </c>
      <c r="E267" s="751">
        <v>50113001</v>
      </c>
      <c r="F267" s="750" t="s">
        <v>651</v>
      </c>
      <c r="G267" s="749" t="s">
        <v>652</v>
      </c>
      <c r="H267" s="749">
        <v>193105</v>
      </c>
      <c r="I267" s="749">
        <v>93105</v>
      </c>
      <c r="J267" s="749" t="s">
        <v>742</v>
      </c>
      <c r="K267" s="749" t="s">
        <v>743</v>
      </c>
      <c r="L267" s="752">
        <v>208.58999999999995</v>
      </c>
      <c r="M267" s="752">
        <v>1</v>
      </c>
      <c r="N267" s="753">
        <v>208.58999999999995</v>
      </c>
    </row>
    <row r="268" spans="1:14" ht="14.4" customHeight="1" x14ac:dyDescent="0.3">
      <c r="A268" s="747" t="s">
        <v>566</v>
      </c>
      <c r="B268" s="748" t="s">
        <v>567</v>
      </c>
      <c r="C268" s="749" t="s">
        <v>588</v>
      </c>
      <c r="D268" s="750" t="s">
        <v>589</v>
      </c>
      <c r="E268" s="751">
        <v>50113001</v>
      </c>
      <c r="F268" s="750" t="s">
        <v>651</v>
      </c>
      <c r="G268" s="749" t="s">
        <v>652</v>
      </c>
      <c r="H268" s="749">
        <v>184090</v>
      </c>
      <c r="I268" s="749">
        <v>84090</v>
      </c>
      <c r="J268" s="749" t="s">
        <v>660</v>
      </c>
      <c r="K268" s="749" t="s">
        <v>661</v>
      </c>
      <c r="L268" s="752">
        <v>60.220769230769228</v>
      </c>
      <c r="M268" s="752">
        <v>26</v>
      </c>
      <c r="N268" s="753">
        <v>1565.74</v>
      </c>
    </row>
    <row r="269" spans="1:14" ht="14.4" customHeight="1" x14ac:dyDescent="0.3">
      <c r="A269" s="747" t="s">
        <v>566</v>
      </c>
      <c r="B269" s="748" t="s">
        <v>567</v>
      </c>
      <c r="C269" s="749" t="s">
        <v>588</v>
      </c>
      <c r="D269" s="750" t="s">
        <v>589</v>
      </c>
      <c r="E269" s="751">
        <v>50113001</v>
      </c>
      <c r="F269" s="750" t="s">
        <v>651</v>
      </c>
      <c r="G269" s="749" t="s">
        <v>652</v>
      </c>
      <c r="H269" s="749">
        <v>104071</v>
      </c>
      <c r="I269" s="749">
        <v>4071</v>
      </c>
      <c r="J269" s="749" t="s">
        <v>758</v>
      </c>
      <c r="K269" s="749" t="s">
        <v>759</v>
      </c>
      <c r="L269" s="752">
        <v>152.97</v>
      </c>
      <c r="M269" s="752">
        <v>1</v>
      </c>
      <c r="N269" s="753">
        <v>152.97</v>
      </c>
    </row>
    <row r="270" spans="1:14" ht="14.4" customHeight="1" x14ac:dyDescent="0.3">
      <c r="A270" s="747" t="s">
        <v>566</v>
      </c>
      <c r="B270" s="748" t="s">
        <v>567</v>
      </c>
      <c r="C270" s="749" t="s">
        <v>588</v>
      </c>
      <c r="D270" s="750" t="s">
        <v>589</v>
      </c>
      <c r="E270" s="751">
        <v>50113001</v>
      </c>
      <c r="F270" s="750" t="s">
        <v>651</v>
      </c>
      <c r="G270" s="749" t="s">
        <v>652</v>
      </c>
      <c r="H270" s="749">
        <v>23987</v>
      </c>
      <c r="I270" s="749">
        <v>23987</v>
      </c>
      <c r="J270" s="749" t="s">
        <v>1109</v>
      </c>
      <c r="K270" s="749" t="s">
        <v>1110</v>
      </c>
      <c r="L270" s="752">
        <v>175.03002866149799</v>
      </c>
      <c r="M270" s="752">
        <v>5</v>
      </c>
      <c r="N270" s="753">
        <v>875.15014330749</v>
      </c>
    </row>
    <row r="271" spans="1:14" ht="14.4" customHeight="1" x14ac:dyDescent="0.3">
      <c r="A271" s="747" t="s">
        <v>566</v>
      </c>
      <c r="B271" s="748" t="s">
        <v>567</v>
      </c>
      <c r="C271" s="749" t="s">
        <v>588</v>
      </c>
      <c r="D271" s="750" t="s">
        <v>589</v>
      </c>
      <c r="E271" s="751">
        <v>50113001</v>
      </c>
      <c r="F271" s="750" t="s">
        <v>651</v>
      </c>
      <c r="G271" s="749" t="s">
        <v>652</v>
      </c>
      <c r="H271" s="749">
        <v>215474</v>
      </c>
      <c r="I271" s="749">
        <v>215474</v>
      </c>
      <c r="J271" s="749" t="s">
        <v>1111</v>
      </c>
      <c r="K271" s="749" t="s">
        <v>1112</v>
      </c>
      <c r="L271" s="752">
        <v>532.04999999999995</v>
      </c>
      <c r="M271" s="752">
        <v>1</v>
      </c>
      <c r="N271" s="753">
        <v>532.04999999999995</v>
      </c>
    </row>
    <row r="272" spans="1:14" ht="14.4" customHeight="1" x14ac:dyDescent="0.3">
      <c r="A272" s="747" t="s">
        <v>566</v>
      </c>
      <c r="B272" s="748" t="s">
        <v>567</v>
      </c>
      <c r="C272" s="749" t="s">
        <v>588</v>
      </c>
      <c r="D272" s="750" t="s">
        <v>589</v>
      </c>
      <c r="E272" s="751">
        <v>50113001</v>
      </c>
      <c r="F272" s="750" t="s">
        <v>651</v>
      </c>
      <c r="G272" s="749" t="s">
        <v>652</v>
      </c>
      <c r="H272" s="749">
        <v>447</v>
      </c>
      <c r="I272" s="749">
        <v>447</v>
      </c>
      <c r="J272" s="749" t="s">
        <v>1113</v>
      </c>
      <c r="K272" s="749" t="s">
        <v>1114</v>
      </c>
      <c r="L272" s="752">
        <v>178.48000000000002</v>
      </c>
      <c r="M272" s="752">
        <v>19</v>
      </c>
      <c r="N272" s="753">
        <v>3391.1200000000003</v>
      </c>
    </row>
    <row r="273" spans="1:14" ht="14.4" customHeight="1" x14ac:dyDescent="0.3">
      <c r="A273" s="747" t="s">
        <v>566</v>
      </c>
      <c r="B273" s="748" t="s">
        <v>567</v>
      </c>
      <c r="C273" s="749" t="s">
        <v>588</v>
      </c>
      <c r="D273" s="750" t="s">
        <v>589</v>
      </c>
      <c r="E273" s="751">
        <v>50113001</v>
      </c>
      <c r="F273" s="750" t="s">
        <v>651</v>
      </c>
      <c r="G273" s="749" t="s">
        <v>657</v>
      </c>
      <c r="H273" s="749">
        <v>214036</v>
      </c>
      <c r="I273" s="749">
        <v>214036</v>
      </c>
      <c r="J273" s="749" t="s">
        <v>790</v>
      </c>
      <c r="K273" s="749" t="s">
        <v>791</v>
      </c>
      <c r="L273" s="752">
        <v>40.390000000000008</v>
      </c>
      <c r="M273" s="752">
        <v>2</v>
      </c>
      <c r="N273" s="753">
        <v>80.780000000000015</v>
      </c>
    </row>
    <row r="274" spans="1:14" ht="14.4" customHeight="1" x14ac:dyDescent="0.3">
      <c r="A274" s="747" t="s">
        <v>566</v>
      </c>
      <c r="B274" s="748" t="s">
        <v>567</v>
      </c>
      <c r="C274" s="749" t="s">
        <v>588</v>
      </c>
      <c r="D274" s="750" t="s">
        <v>589</v>
      </c>
      <c r="E274" s="751">
        <v>50113001</v>
      </c>
      <c r="F274" s="750" t="s">
        <v>651</v>
      </c>
      <c r="G274" s="749" t="s">
        <v>652</v>
      </c>
      <c r="H274" s="749">
        <v>198864</v>
      </c>
      <c r="I274" s="749">
        <v>98864</v>
      </c>
      <c r="J274" s="749" t="s">
        <v>794</v>
      </c>
      <c r="K274" s="749" t="s">
        <v>795</v>
      </c>
      <c r="L274" s="752">
        <v>537.86768525901141</v>
      </c>
      <c r="M274" s="752">
        <v>10.199999999999999</v>
      </c>
      <c r="N274" s="753">
        <v>5486.2503896419157</v>
      </c>
    </row>
    <row r="275" spans="1:14" ht="14.4" customHeight="1" x14ac:dyDescent="0.3">
      <c r="A275" s="747" t="s">
        <v>566</v>
      </c>
      <c r="B275" s="748" t="s">
        <v>567</v>
      </c>
      <c r="C275" s="749" t="s">
        <v>588</v>
      </c>
      <c r="D275" s="750" t="s">
        <v>589</v>
      </c>
      <c r="E275" s="751">
        <v>50113001</v>
      </c>
      <c r="F275" s="750" t="s">
        <v>651</v>
      </c>
      <c r="G275" s="749" t="s">
        <v>652</v>
      </c>
      <c r="H275" s="749">
        <v>198872</v>
      </c>
      <c r="I275" s="749">
        <v>98872</v>
      </c>
      <c r="J275" s="749" t="s">
        <v>794</v>
      </c>
      <c r="K275" s="749" t="s">
        <v>796</v>
      </c>
      <c r="L275" s="752">
        <v>312.83999999999997</v>
      </c>
      <c r="M275" s="752">
        <v>7</v>
      </c>
      <c r="N275" s="753">
        <v>2189.8799999999997</v>
      </c>
    </row>
    <row r="276" spans="1:14" ht="14.4" customHeight="1" x14ac:dyDescent="0.3">
      <c r="A276" s="747" t="s">
        <v>566</v>
      </c>
      <c r="B276" s="748" t="s">
        <v>567</v>
      </c>
      <c r="C276" s="749" t="s">
        <v>588</v>
      </c>
      <c r="D276" s="750" t="s">
        <v>589</v>
      </c>
      <c r="E276" s="751">
        <v>50113001</v>
      </c>
      <c r="F276" s="750" t="s">
        <v>651</v>
      </c>
      <c r="G276" s="749" t="s">
        <v>652</v>
      </c>
      <c r="H276" s="749">
        <v>198876</v>
      </c>
      <c r="I276" s="749">
        <v>98876</v>
      </c>
      <c r="J276" s="749" t="s">
        <v>794</v>
      </c>
      <c r="K276" s="749" t="s">
        <v>797</v>
      </c>
      <c r="L276" s="752">
        <v>255.2</v>
      </c>
      <c r="M276" s="752">
        <v>5</v>
      </c>
      <c r="N276" s="753">
        <v>1276</v>
      </c>
    </row>
    <row r="277" spans="1:14" ht="14.4" customHeight="1" x14ac:dyDescent="0.3">
      <c r="A277" s="747" t="s">
        <v>566</v>
      </c>
      <c r="B277" s="748" t="s">
        <v>567</v>
      </c>
      <c r="C277" s="749" t="s">
        <v>588</v>
      </c>
      <c r="D277" s="750" t="s">
        <v>589</v>
      </c>
      <c r="E277" s="751">
        <v>50113001</v>
      </c>
      <c r="F277" s="750" t="s">
        <v>651</v>
      </c>
      <c r="G277" s="749" t="s">
        <v>652</v>
      </c>
      <c r="H277" s="749">
        <v>193746</v>
      </c>
      <c r="I277" s="749">
        <v>93746</v>
      </c>
      <c r="J277" s="749" t="s">
        <v>1115</v>
      </c>
      <c r="K277" s="749" t="s">
        <v>1116</v>
      </c>
      <c r="L277" s="752">
        <v>366.2200000000002</v>
      </c>
      <c r="M277" s="752">
        <v>4</v>
      </c>
      <c r="N277" s="753">
        <v>1464.8800000000008</v>
      </c>
    </row>
    <row r="278" spans="1:14" ht="14.4" customHeight="1" x14ac:dyDescent="0.3">
      <c r="A278" s="747" t="s">
        <v>566</v>
      </c>
      <c r="B278" s="748" t="s">
        <v>567</v>
      </c>
      <c r="C278" s="749" t="s">
        <v>588</v>
      </c>
      <c r="D278" s="750" t="s">
        <v>589</v>
      </c>
      <c r="E278" s="751">
        <v>50113001</v>
      </c>
      <c r="F278" s="750" t="s">
        <v>651</v>
      </c>
      <c r="G278" s="749" t="s">
        <v>652</v>
      </c>
      <c r="H278" s="749">
        <v>216572</v>
      </c>
      <c r="I278" s="749">
        <v>216572</v>
      </c>
      <c r="J278" s="749" t="s">
        <v>818</v>
      </c>
      <c r="K278" s="749" t="s">
        <v>819</v>
      </c>
      <c r="L278" s="752">
        <v>36.283157894736853</v>
      </c>
      <c r="M278" s="752">
        <v>38</v>
      </c>
      <c r="N278" s="753">
        <v>1378.7600000000004</v>
      </c>
    </row>
    <row r="279" spans="1:14" ht="14.4" customHeight="1" x14ac:dyDescent="0.3">
      <c r="A279" s="747" t="s">
        <v>566</v>
      </c>
      <c r="B279" s="748" t="s">
        <v>567</v>
      </c>
      <c r="C279" s="749" t="s">
        <v>588</v>
      </c>
      <c r="D279" s="750" t="s">
        <v>589</v>
      </c>
      <c r="E279" s="751">
        <v>50113001</v>
      </c>
      <c r="F279" s="750" t="s">
        <v>651</v>
      </c>
      <c r="G279" s="749" t="s">
        <v>652</v>
      </c>
      <c r="H279" s="749">
        <v>104344</v>
      </c>
      <c r="I279" s="749">
        <v>4344</v>
      </c>
      <c r="J279" s="749" t="s">
        <v>1117</v>
      </c>
      <c r="K279" s="749" t="s">
        <v>1118</v>
      </c>
      <c r="L279" s="752">
        <v>93.87</v>
      </c>
      <c r="M279" s="752">
        <v>4</v>
      </c>
      <c r="N279" s="753">
        <v>375.48</v>
      </c>
    </row>
    <row r="280" spans="1:14" ht="14.4" customHeight="1" x14ac:dyDescent="0.3">
      <c r="A280" s="747" t="s">
        <v>566</v>
      </c>
      <c r="B280" s="748" t="s">
        <v>567</v>
      </c>
      <c r="C280" s="749" t="s">
        <v>588</v>
      </c>
      <c r="D280" s="750" t="s">
        <v>589</v>
      </c>
      <c r="E280" s="751">
        <v>50113001</v>
      </c>
      <c r="F280" s="750" t="s">
        <v>651</v>
      </c>
      <c r="G280" s="749" t="s">
        <v>652</v>
      </c>
      <c r="H280" s="749">
        <v>842703</v>
      </c>
      <c r="I280" s="749">
        <v>0</v>
      </c>
      <c r="J280" s="749" t="s">
        <v>825</v>
      </c>
      <c r="K280" s="749" t="s">
        <v>568</v>
      </c>
      <c r="L280" s="752">
        <v>58.259333333333345</v>
      </c>
      <c r="M280" s="752">
        <v>15</v>
      </c>
      <c r="N280" s="753">
        <v>873.89000000000021</v>
      </c>
    </row>
    <row r="281" spans="1:14" ht="14.4" customHeight="1" x14ac:dyDescent="0.3">
      <c r="A281" s="747" t="s">
        <v>566</v>
      </c>
      <c r="B281" s="748" t="s">
        <v>567</v>
      </c>
      <c r="C281" s="749" t="s">
        <v>588</v>
      </c>
      <c r="D281" s="750" t="s">
        <v>589</v>
      </c>
      <c r="E281" s="751">
        <v>50113001</v>
      </c>
      <c r="F281" s="750" t="s">
        <v>651</v>
      </c>
      <c r="G281" s="749" t="s">
        <v>568</v>
      </c>
      <c r="H281" s="749">
        <v>200352</v>
      </c>
      <c r="I281" s="749">
        <v>200352</v>
      </c>
      <c r="J281" s="749" t="s">
        <v>1119</v>
      </c>
      <c r="K281" s="749" t="s">
        <v>1120</v>
      </c>
      <c r="L281" s="752">
        <v>504.90000000000009</v>
      </c>
      <c r="M281" s="752">
        <v>8</v>
      </c>
      <c r="N281" s="753">
        <v>4039.2000000000007</v>
      </c>
    </row>
    <row r="282" spans="1:14" ht="14.4" customHeight="1" x14ac:dyDescent="0.3">
      <c r="A282" s="747" t="s">
        <v>566</v>
      </c>
      <c r="B282" s="748" t="s">
        <v>567</v>
      </c>
      <c r="C282" s="749" t="s">
        <v>588</v>
      </c>
      <c r="D282" s="750" t="s">
        <v>589</v>
      </c>
      <c r="E282" s="751">
        <v>50113001</v>
      </c>
      <c r="F282" s="750" t="s">
        <v>651</v>
      </c>
      <c r="G282" s="749" t="s">
        <v>652</v>
      </c>
      <c r="H282" s="749">
        <v>394712</v>
      </c>
      <c r="I282" s="749">
        <v>0</v>
      </c>
      <c r="J282" s="749" t="s">
        <v>832</v>
      </c>
      <c r="K282" s="749" t="s">
        <v>833</v>
      </c>
      <c r="L282" s="752">
        <v>23.700000000000003</v>
      </c>
      <c r="M282" s="752">
        <v>6</v>
      </c>
      <c r="N282" s="753">
        <v>142.20000000000002</v>
      </c>
    </row>
    <row r="283" spans="1:14" ht="14.4" customHeight="1" x14ac:dyDescent="0.3">
      <c r="A283" s="747" t="s">
        <v>566</v>
      </c>
      <c r="B283" s="748" t="s">
        <v>567</v>
      </c>
      <c r="C283" s="749" t="s">
        <v>588</v>
      </c>
      <c r="D283" s="750" t="s">
        <v>589</v>
      </c>
      <c r="E283" s="751">
        <v>50113001</v>
      </c>
      <c r="F283" s="750" t="s">
        <v>651</v>
      </c>
      <c r="G283" s="749" t="s">
        <v>652</v>
      </c>
      <c r="H283" s="749">
        <v>901148</v>
      </c>
      <c r="I283" s="749">
        <v>0</v>
      </c>
      <c r="J283" s="749" t="s">
        <v>1121</v>
      </c>
      <c r="K283" s="749" t="s">
        <v>1122</v>
      </c>
      <c r="L283" s="752">
        <v>58.163663763460519</v>
      </c>
      <c r="M283" s="752">
        <v>20</v>
      </c>
      <c r="N283" s="753">
        <v>1163.2732752692104</v>
      </c>
    </row>
    <row r="284" spans="1:14" ht="14.4" customHeight="1" x14ac:dyDescent="0.3">
      <c r="A284" s="747" t="s">
        <v>566</v>
      </c>
      <c r="B284" s="748" t="s">
        <v>567</v>
      </c>
      <c r="C284" s="749" t="s">
        <v>588</v>
      </c>
      <c r="D284" s="750" t="s">
        <v>589</v>
      </c>
      <c r="E284" s="751">
        <v>50113001</v>
      </c>
      <c r="F284" s="750" t="s">
        <v>651</v>
      </c>
      <c r="G284" s="749" t="s">
        <v>652</v>
      </c>
      <c r="H284" s="749">
        <v>134821</v>
      </c>
      <c r="I284" s="749">
        <v>134821</v>
      </c>
      <c r="J284" s="749" t="s">
        <v>1123</v>
      </c>
      <c r="K284" s="749" t="s">
        <v>1124</v>
      </c>
      <c r="L284" s="752">
        <v>264.98999999999995</v>
      </c>
      <c r="M284" s="752">
        <v>55</v>
      </c>
      <c r="N284" s="753">
        <v>14574.449999999997</v>
      </c>
    </row>
    <row r="285" spans="1:14" ht="14.4" customHeight="1" x14ac:dyDescent="0.3">
      <c r="A285" s="747" t="s">
        <v>566</v>
      </c>
      <c r="B285" s="748" t="s">
        <v>567</v>
      </c>
      <c r="C285" s="749" t="s">
        <v>588</v>
      </c>
      <c r="D285" s="750" t="s">
        <v>589</v>
      </c>
      <c r="E285" s="751">
        <v>50113001</v>
      </c>
      <c r="F285" s="750" t="s">
        <v>651</v>
      </c>
      <c r="G285" s="749" t="s">
        <v>652</v>
      </c>
      <c r="H285" s="749">
        <v>134824</v>
      </c>
      <c r="I285" s="749">
        <v>134824</v>
      </c>
      <c r="J285" s="749" t="s">
        <v>840</v>
      </c>
      <c r="K285" s="749" t="s">
        <v>841</v>
      </c>
      <c r="L285" s="752">
        <v>199.98</v>
      </c>
      <c r="M285" s="752">
        <v>83</v>
      </c>
      <c r="N285" s="753">
        <v>16598.34</v>
      </c>
    </row>
    <row r="286" spans="1:14" ht="14.4" customHeight="1" x14ac:dyDescent="0.3">
      <c r="A286" s="747" t="s">
        <v>566</v>
      </c>
      <c r="B286" s="748" t="s">
        <v>567</v>
      </c>
      <c r="C286" s="749" t="s">
        <v>588</v>
      </c>
      <c r="D286" s="750" t="s">
        <v>589</v>
      </c>
      <c r="E286" s="751">
        <v>50113001</v>
      </c>
      <c r="F286" s="750" t="s">
        <v>651</v>
      </c>
      <c r="G286" s="749" t="s">
        <v>652</v>
      </c>
      <c r="H286" s="749">
        <v>107678</v>
      </c>
      <c r="I286" s="749">
        <v>107678</v>
      </c>
      <c r="J286" s="749" t="s">
        <v>844</v>
      </c>
      <c r="K286" s="749" t="s">
        <v>1125</v>
      </c>
      <c r="L286" s="752">
        <v>459.8</v>
      </c>
      <c r="M286" s="752">
        <v>1</v>
      </c>
      <c r="N286" s="753">
        <v>459.8</v>
      </c>
    </row>
    <row r="287" spans="1:14" ht="14.4" customHeight="1" x14ac:dyDescent="0.3">
      <c r="A287" s="747" t="s">
        <v>566</v>
      </c>
      <c r="B287" s="748" t="s">
        <v>567</v>
      </c>
      <c r="C287" s="749" t="s">
        <v>588</v>
      </c>
      <c r="D287" s="750" t="s">
        <v>589</v>
      </c>
      <c r="E287" s="751">
        <v>50113001</v>
      </c>
      <c r="F287" s="750" t="s">
        <v>651</v>
      </c>
      <c r="G287" s="749" t="s">
        <v>657</v>
      </c>
      <c r="H287" s="749">
        <v>197125</v>
      </c>
      <c r="I287" s="749">
        <v>197125</v>
      </c>
      <c r="J287" s="749" t="s">
        <v>1126</v>
      </c>
      <c r="K287" s="749" t="s">
        <v>1127</v>
      </c>
      <c r="L287" s="752">
        <v>110</v>
      </c>
      <c r="M287" s="752">
        <v>49</v>
      </c>
      <c r="N287" s="753">
        <v>5390</v>
      </c>
    </row>
    <row r="288" spans="1:14" ht="14.4" customHeight="1" x14ac:dyDescent="0.3">
      <c r="A288" s="747" t="s">
        <v>566</v>
      </c>
      <c r="B288" s="748" t="s">
        <v>567</v>
      </c>
      <c r="C288" s="749" t="s">
        <v>588</v>
      </c>
      <c r="D288" s="750" t="s">
        <v>589</v>
      </c>
      <c r="E288" s="751">
        <v>50113001</v>
      </c>
      <c r="F288" s="750" t="s">
        <v>651</v>
      </c>
      <c r="G288" s="749" t="s">
        <v>652</v>
      </c>
      <c r="H288" s="749">
        <v>100498</v>
      </c>
      <c r="I288" s="749">
        <v>498</v>
      </c>
      <c r="J288" s="749" t="s">
        <v>665</v>
      </c>
      <c r="K288" s="749" t="s">
        <v>666</v>
      </c>
      <c r="L288" s="752">
        <v>108.75000000000001</v>
      </c>
      <c r="M288" s="752">
        <v>4</v>
      </c>
      <c r="N288" s="753">
        <v>435.00000000000006</v>
      </c>
    </row>
    <row r="289" spans="1:14" ht="14.4" customHeight="1" x14ac:dyDescent="0.3">
      <c r="A289" s="747" t="s">
        <v>566</v>
      </c>
      <c r="B289" s="748" t="s">
        <v>567</v>
      </c>
      <c r="C289" s="749" t="s">
        <v>588</v>
      </c>
      <c r="D289" s="750" t="s">
        <v>589</v>
      </c>
      <c r="E289" s="751">
        <v>50113001</v>
      </c>
      <c r="F289" s="750" t="s">
        <v>651</v>
      </c>
      <c r="G289" s="749" t="s">
        <v>652</v>
      </c>
      <c r="H289" s="749">
        <v>190021</v>
      </c>
      <c r="I289" s="749">
        <v>90021</v>
      </c>
      <c r="J289" s="749" t="s">
        <v>1128</v>
      </c>
      <c r="K289" s="749" t="s">
        <v>1129</v>
      </c>
      <c r="L289" s="752">
        <v>599.52</v>
      </c>
      <c r="M289" s="752">
        <v>6</v>
      </c>
      <c r="N289" s="753">
        <v>3597.12</v>
      </c>
    </row>
    <row r="290" spans="1:14" ht="14.4" customHeight="1" x14ac:dyDescent="0.3">
      <c r="A290" s="747" t="s">
        <v>566</v>
      </c>
      <c r="B290" s="748" t="s">
        <v>567</v>
      </c>
      <c r="C290" s="749" t="s">
        <v>588</v>
      </c>
      <c r="D290" s="750" t="s">
        <v>589</v>
      </c>
      <c r="E290" s="751">
        <v>50113001</v>
      </c>
      <c r="F290" s="750" t="s">
        <v>651</v>
      </c>
      <c r="G290" s="749" t="s">
        <v>652</v>
      </c>
      <c r="H290" s="749">
        <v>192836</v>
      </c>
      <c r="I290" s="749">
        <v>92836</v>
      </c>
      <c r="J290" s="749" t="s">
        <v>1130</v>
      </c>
      <c r="K290" s="749" t="s">
        <v>1131</v>
      </c>
      <c r="L290" s="752">
        <v>599.27</v>
      </c>
      <c r="M290" s="752">
        <v>13</v>
      </c>
      <c r="N290" s="753">
        <v>7790.51</v>
      </c>
    </row>
    <row r="291" spans="1:14" ht="14.4" customHeight="1" x14ac:dyDescent="0.3">
      <c r="A291" s="747" t="s">
        <v>566</v>
      </c>
      <c r="B291" s="748" t="s">
        <v>567</v>
      </c>
      <c r="C291" s="749" t="s">
        <v>588</v>
      </c>
      <c r="D291" s="750" t="s">
        <v>589</v>
      </c>
      <c r="E291" s="751">
        <v>50113001</v>
      </c>
      <c r="F291" s="750" t="s">
        <v>651</v>
      </c>
      <c r="G291" s="749" t="s">
        <v>652</v>
      </c>
      <c r="H291" s="749">
        <v>100502</v>
      </c>
      <c r="I291" s="749">
        <v>502</v>
      </c>
      <c r="J291" s="749" t="s">
        <v>868</v>
      </c>
      <c r="K291" s="749" t="s">
        <v>869</v>
      </c>
      <c r="L291" s="752">
        <v>238.67272727272723</v>
      </c>
      <c r="M291" s="752">
        <v>11</v>
      </c>
      <c r="N291" s="753">
        <v>2625.3999999999996</v>
      </c>
    </row>
    <row r="292" spans="1:14" ht="14.4" customHeight="1" x14ac:dyDescent="0.3">
      <c r="A292" s="747" t="s">
        <v>566</v>
      </c>
      <c r="B292" s="748" t="s">
        <v>567</v>
      </c>
      <c r="C292" s="749" t="s">
        <v>588</v>
      </c>
      <c r="D292" s="750" t="s">
        <v>589</v>
      </c>
      <c r="E292" s="751">
        <v>50113001</v>
      </c>
      <c r="F292" s="750" t="s">
        <v>651</v>
      </c>
      <c r="G292" s="749" t="s">
        <v>657</v>
      </c>
      <c r="H292" s="749">
        <v>127736</v>
      </c>
      <c r="I292" s="749">
        <v>127736</v>
      </c>
      <c r="J292" s="749" t="s">
        <v>667</v>
      </c>
      <c r="K292" s="749" t="s">
        <v>668</v>
      </c>
      <c r="L292" s="752">
        <v>49.370000000000005</v>
      </c>
      <c r="M292" s="752">
        <v>5</v>
      </c>
      <c r="N292" s="753">
        <v>246.85000000000002</v>
      </c>
    </row>
    <row r="293" spans="1:14" ht="14.4" customHeight="1" x14ac:dyDescent="0.3">
      <c r="A293" s="747" t="s">
        <v>566</v>
      </c>
      <c r="B293" s="748" t="s">
        <v>567</v>
      </c>
      <c r="C293" s="749" t="s">
        <v>588</v>
      </c>
      <c r="D293" s="750" t="s">
        <v>589</v>
      </c>
      <c r="E293" s="751">
        <v>50113001</v>
      </c>
      <c r="F293" s="750" t="s">
        <v>651</v>
      </c>
      <c r="G293" s="749" t="s">
        <v>652</v>
      </c>
      <c r="H293" s="749">
        <v>118656</v>
      </c>
      <c r="I293" s="749">
        <v>118656</v>
      </c>
      <c r="J293" s="749" t="s">
        <v>1132</v>
      </c>
      <c r="K293" s="749" t="s">
        <v>1133</v>
      </c>
      <c r="L293" s="752">
        <v>665.13100000000009</v>
      </c>
      <c r="M293" s="752">
        <v>10</v>
      </c>
      <c r="N293" s="753">
        <v>6651.3100000000013</v>
      </c>
    </row>
    <row r="294" spans="1:14" ht="14.4" customHeight="1" x14ac:dyDescent="0.3">
      <c r="A294" s="747" t="s">
        <v>566</v>
      </c>
      <c r="B294" s="748" t="s">
        <v>567</v>
      </c>
      <c r="C294" s="749" t="s">
        <v>588</v>
      </c>
      <c r="D294" s="750" t="s">
        <v>589</v>
      </c>
      <c r="E294" s="751">
        <v>50113001</v>
      </c>
      <c r="F294" s="750" t="s">
        <v>651</v>
      </c>
      <c r="G294" s="749" t="s">
        <v>652</v>
      </c>
      <c r="H294" s="749">
        <v>194763</v>
      </c>
      <c r="I294" s="749">
        <v>94763</v>
      </c>
      <c r="J294" s="749" t="s">
        <v>1134</v>
      </c>
      <c r="K294" s="749" t="s">
        <v>1135</v>
      </c>
      <c r="L294" s="752">
        <v>83.800000000000011</v>
      </c>
      <c r="M294" s="752">
        <v>9</v>
      </c>
      <c r="N294" s="753">
        <v>754.2</v>
      </c>
    </row>
    <row r="295" spans="1:14" ht="14.4" customHeight="1" x14ac:dyDescent="0.3">
      <c r="A295" s="747" t="s">
        <v>566</v>
      </c>
      <c r="B295" s="748" t="s">
        <v>567</v>
      </c>
      <c r="C295" s="749" t="s">
        <v>588</v>
      </c>
      <c r="D295" s="750" t="s">
        <v>589</v>
      </c>
      <c r="E295" s="751">
        <v>50113001</v>
      </c>
      <c r="F295" s="750" t="s">
        <v>651</v>
      </c>
      <c r="G295" s="749" t="s">
        <v>652</v>
      </c>
      <c r="H295" s="749">
        <v>109414</v>
      </c>
      <c r="I295" s="749">
        <v>119687</v>
      </c>
      <c r="J295" s="749" t="s">
        <v>1136</v>
      </c>
      <c r="K295" s="749" t="s">
        <v>1137</v>
      </c>
      <c r="L295" s="752">
        <v>61.700000000000031</v>
      </c>
      <c r="M295" s="752">
        <v>2</v>
      </c>
      <c r="N295" s="753">
        <v>123.40000000000006</v>
      </c>
    </row>
    <row r="296" spans="1:14" ht="14.4" customHeight="1" x14ac:dyDescent="0.3">
      <c r="A296" s="747" t="s">
        <v>566</v>
      </c>
      <c r="B296" s="748" t="s">
        <v>567</v>
      </c>
      <c r="C296" s="749" t="s">
        <v>588</v>
      </c>
      <c r="D296" s="750" t="s">
        <v>589</v>
      </c>
      <c r="E296" s="751">
        <v>50113001</v>
      </c>
      <c r="F296" s="750" t="s">
        <v>651</v>
      </c>
      <c r="G296" s="749" t="s">
        <v>657</v>
      </c>
      <c r="H296" s="749">
        <v>140362</v>
      </c>
      <c r="I296" s="749">
        <v>40362</v>
      </c>
      <c r="J296" s="749" t="s">
        <v>884</v>
      </c>
      <c r="K296" s="749" t="s">
        <v>885</v>
      </c>
      <c r="L296" s="752">
        <v>448.05</v>
      </c>
      <c r="M296" s="752">
        <v>2</v>
      </c>
      <c r="N296" s="753">
        <v>896.1</v>
      </c>
    </row>
    <row r="297" spans="1:14" ht="14.4" customHeight="1" x14ac:dyDescent="0.3">
      <c r="A297" s="747" t="s">
        <v>566</v>
      </c>
      <c r="B297" s="748" t="s">
        <v>567</v>
      </c>
      <c r="C297" s="749" t="s">
        <v>588</v>
      </c>
      <c r="D297" s="750" t="s">
        <v>589</v>
      </c>
      <c r="E297" s="751">
        <v>50113001</v>
      </c>
      <c r="F297" s="750" t="s">
        <v>651</v>
      </c>
      <c r="G297" s="749" t="s">
        <v>652</v>
      </c>
      <c r="H297" s="749">
        <v>100536</v>
      </c>
      <c r="I297" s="749">
        <v>536</v>
      </c>
      <c r="J297" s="749" t="s">
        <v>1138</v>
      </c>
      <c r="K297" s="749" t="s">
        <v>1092</v>
      </c>
      <c r="L297" s="752">
        <v>140.24785714285713</v>
      </c>
      <c r="M297" s="752">
        <v>28</v>
      </c>
      <c r="N297" s="753">
        <v>3926.9399999999996</v>
      </c>
    </row>
    <row r="298" spans="1:14" ht="14.4" customHeight="1" x14ac:dyDescent="0.3">
      <c r="A298" s="747" t="s">
        <v>566</v>
      </c>
      <c r="B298" s="748" t="s">
        <v>567</v>
      </c>
      <c r="C298" s="749" t="s">
        <v>588</v>
      </c>
      <c r="D298" s="750" t="s">
        <v>589</v>
      </c>
      <c r="E298" s="751">
        <v>50113001</v>
      </c>
      <c r="F298" s="750" t="s">
        <v>651</v>
      </c>
      <c r="G298" s="749" t="s">
        <v>657</v>
      </c>
      <c r="H298" s="749">
        <v>107981</v>
      </c>
      <c r="I298" s="749">
        <v>7981</v>
      </c>
      <c r="J298" s="749" t="s">
        <v>669</v>
      </c>
      <c r="K298" s="749" t="s">
        <v>670</v>
      </c>
      <c r="L298" s="752">
        <v>50.664000000000009</v>
      </c>
      <c r="M298" s="752">
        <v>25</v>
      </c>
      <c r="N298" s="753">
        <v>1266.6000000000001</v>
      </c>
    </row>
    <row r="299" spans="1:14" ht="14.4" customHeight="1" x14ac:dyDescent="0.3">
      <c r="A299" s="747" t="s">
        <v>566</v>
      </c>
      <c r="B299" s="748" t="s">
        <v>567</v>
      </c>
      <c r="C299" s="749" t="s">
        <v>588</v>
      </c>
      <c r="D299" s="750" t="s">
        <v>589</v>
      </c>
      <c r="E299" s="751">
        <v>50113001</v>
      </c>
      <c r="F299" s="750" t="s">
        <v>651</v>
      </c>
      <c r="G299" s="749" t="s">
        <v>657</v>
      </c>
      <c r="H299" s="749">
        <v>187607</v>
      </c>
      <c r="I299" s="749">
        <v>187607</v>
      </c>
      <c r="J299" s="749" t="s">
        <v>1139</v>
      </c>
      <c r="K299" s="749" t="s">
        <v>1140</v>
      </c>
      <c r="L299" s="752">
        <v>273.89999999999998</v>
      </c>
      <c r="M299" s="752">
        <v>7</v>
      </c>
      <c r="N299" s="753">
        <v>1917.3</v>
      </c>
    </row>
    <row r="300" spans="1:14" ht="14.4" customHeight="1" x14ac:dyDescent="0.3">
      <c r="A300" s="747" t="s">
        <v>566</v>
      </c>
      <c r="B300" s="748" t="s">
        <v>567</v>
      </c>
      <c r="C300" s="749" t="s">
        <v>588</v>
      </c>
      <c r="D300" s="750" t="s">
        <v>589</v>
      </c>
      <c r="E300" s="751">
        <v>50113001</v>
      </c>
      <c r="F300" s="750" t="s">
        <v>651</v>
      </c>
      <c r="G300" s="749" t="s">
        <v>652</v>
      </c>
      <c r="H300" s="749">
        <v>100874</v>
      </c>
      <c r="I300" s="749">
        <v>874</v>
      </c>
      <c r="J300" s="749" t="s">
        <v>1141</v>
      </c>
      <c r="K300" s="749" t="s">
        <v>894</v>
      </c>
      <c r="L300" s="752">
        <v>48.444117647058825</v>
      </c>
      <c r="M300" s="752">
        <v>34</v>
      </c>
      <c r="N300" s="753">
        <v>1647.1000000000001</v>
      </c>
    </row>
    <row r="301" spans="1:14" ht="14.4" customHeight="1" x14ac:dyDescent="0.3">
      <c r="A301" s="747" t="s">
        <v>566</v>
      </c>
      <c r="B301" s="748" t="s">
        <v>567</v>
      </c>
      <c r="C301" s="749" t="s">
        <v>588</v>
      </c>
      <c r="D301" s="750" t="s">
        <v>589</v>
      </c>
      <c r="E301" s="751">
        <v>50113001</v>
      </c>
      <c r="F301" s="750" t="s">
        <v>651</v>
      </c>
      <c r="G301" s="749" t="s">
        <v>657</v>
      </c>
      <c r="H301" s="749">
        <v>157871</v>
      </c>
      <c r="I301" s="749">
        <v>157871</v>
      </c>
      <c r="J301" s="749" t="s">
        <v>1142</v>
      </c>
      <c r="K301" s="749" t="s">
        <v>1143</v>
      </c>
      <c r="L301" s="752">
        <v>165.00000000000009</v>
      </c>
      <c r="M301" s="752">
        <v>1</v>
      </c>
      <c r="N301" s="753">
        <v>165.00000000000009</v>
      </c>
    </row>
    <row r="302" spans="1:14" ht="14.4" customHeight="1" x14ac:dyDescent="0.3">
      <c r="A302" s="747" t="s">
        <v>566</v>
      </c>
      <c r="B302" s="748" t="s">
        <v>567</v>
      </c>
      <c r="C302" s="749" t="s">
        <v>588</v>
      </c>
      <c r="D302" s="750" t="s">
        <v>589</v>
      </c>
      <c r="E302" s="751">
        <v>50113001</v>
      </c>
      <c r="F302" s="750" t="s">
        <v>651</v>
      </c>
      <c r="G302" s="749" t="s">
        <v>657</v>
      </c>
      <c r="H302" s="749">
        <v>850729</v>
      </c>
      <c r="I302" s="749">
        <v>157875</v>
      </c>
      <c r="J302" s="749" t="s">
        <v>897</v>
      </c>
      <c r="K302" s="749" t="s">
        <v>898</v>
      </c>
      <c r="L302" s="752">
        <v>225.5</v>
      </c>
      <c r="M302" s="752">
        <v>13</v>
      </c>
      <c r="N302" s="753">
        <v>2931.5</v>
      </c>
    </row>
    <row r="303" spans="1:14" ht="14.4" customHeight="1" x14ac:dyDescent="0.3">
      <c r="A303" s="747" t="s">
        <v>566</v>
      </c>
      <c r="B303" s="748" t="s">
        <v>567</v>
      </c>
      <c r="C303" s="749" t="s">
        <v>588</v>
      </c>
      <c r="D303" s="750" t="s">
        <v>589</v>
      </c>
      <c r="E303" s="751">
        <v>50113001</v>
      </c>
      <c r="F303" s="750" t="s">
        <v>651</v>
      </c>
      <c r="G303" s="749" t="s">
        <v>652</v>
      </c>
      <c r="H303" s="749">
        <v>147671</v>
      </c>
      <c r="I303" s="749">
        <v>47671</v>
      </c>
      <c r="J303" s="749" t="s">
        <v>1144</v>
      </c>
      <c r="K303" s="749" t="s">
        <v>1145</v>
      </c>
      <c r="L303" s="752">
        <v>351.19</v>
      </c>
      <c r="M303" s="752">
        <v>1</v>
      </c>
      <c r="N303" s="753">
        <v>351.19</v>
      </c>
    </row>
    <row r="304" spans="1:14" ht="14.4" customHeight="1" x14ac:dyDescent="0.3">
      <c r="A304" s="747" t="s">
        <v>566</v>
      </c>
      <c r="B304" s="748" t="s">
        <v>567</v>
      </c>
      <c r="C304" s="749" t="s">
        <v>588</v>
      </c>
      <c r="D304" s="750" t="s">
        <v>589</v>
      </c>
      <c r="E304" s="751">
        <v>50113001</v>
      </c>
      <c r="F304" s="750" t="s">
        <v>651</v>
      </c>
      <c r="G304" s="749" t="s">
        <v>568</v>
      </c>
      <c r="H304" s="749">
        <v>118175</v>
      </c>
      <c r="I304" s="749">
        <v>18175</v>
      </c>
      <c r="J304" s="749" t="s">
        <v>905</v>
      </c>
      <c r="K304" s="749" t="s">
        <v>906</v>
      </c>
      <c r="L304" s="752">
        <v>851.39999999999986</v>
      </c>
      <c r="M304" s="752">
        <v>20</v>
      </c>
      <c r="N304" s="753">
        <v>17027.999999999996</v>
      </c>
    </row>
    <row r="305" spans="1:14" ht="14.4" customHeight="1" x14ac:dyDescent="0.3">
      <c r="A305" s="747" t="s">
        <v>566</v>
      </c>
      <c r="B305" s="748" t="s">
        <v>567</v>
      </c>
      <c r="C305" s="749" t="s">
        <v>588</v>
      </c>
      <c r="D305" s="750" t="s">
        <v>589</v>
      </c>
      <c r="E305" s="751">
        <v>50113001</v>
      </c>
      <c r="F305" s="750" t="s">
        <v>651</v>
      </c>
      <c r="G305" s="749" t="s">
        <v>652</v>
      </c>
      <c r="H305" s="749">
        <v>849310</v>
      </c>
      <c r="I305" s="749">
        <v>126689</v>
      </c>
      <c r="J305" s="749" t="s">
        <v>1146</v>
      </c>
      <c r="K305" s="749" t="s">
        <v>1147</v>
      </c>
      <c r="L305" s="752">
        <v>218.9</v>
      </c>
      <c r="M305" s="752">
        <v>6</v>
      </c>
      <c r="N305" s="753">
        <v>1313.4</v>
      </c>
    </row>
    <row r="306" spans="1:14" ht="14.4" customHeight="1" x14ac:dyDescent="0.3">
      <c r="A306" s="747" t="s">
        <v>566</v>
      </c>
      <c r="B306" s="748" t="s">
        <v>567</v>
      </c>
      <c r="C306" s="749" t="s">
        <v>588</v>
      </c>
      <c r="D306" s="750" t="s">
        <v>589</v>
      </c>
      <c r="E306" s="751">
        <v>50113001</v>
      </c>
      <c r="F306" s="750" t="s">
        <v>651</v>
      </c>
      <c r="G306" s="749" t="s">
        <v>652</v>
      </c>
      <c r="H306" s="749">
        <v>187721</v>
      </c>
      <c r="I306" s="749">
        <v>87721</v>
      </c>
      <c r="J306" s="749" t="s">
        <v>1148</v>
      </c>
      <c r="K306" s="749" t="s">
        <v>1149</v>
      </c>
      <c r="L306" s="752">
        <v>59.440000000000005</v>
      </c>
      <c r="M306" s="752">
        <v>30</v>
      </c>
      <c r="N306" s="753">
        <v>1783.2</v>
      </c>
    </row>
    <row r="307" spans="1:14" ht="14.4" customHeight="1" x14ac:dyDescent="0.3">
      <c r="A307" s="747" t="s">
        <v>566</v>
      </c>
      <c r="B307" s="748" t="s">
        <v>567</v>
      </c>
      <c r="C307" s="749" t="s">
        <v>588</v>
      </c>
      <c r="D307" s="750" t="s">
        <v>589</v>
      </c>
      <c r="E307" s="751">
        <v>50113001</v>
      </c>
      <c r="F307" s="750" t="s">
        <v>651</v>
      </c>
      <c r="G307" s="749" t="s">
        <v>652</v>
      </c>
      <c r="H307" s="749">
        <v>161489</v>
      </c>
      <c r="I307" s="749">
        <v>161489</v>
      </c>
      <c r="J307" s="749" t="s">
        <v>1150</v>
      </c>
      <c r="K307" s="749" t="s">
        <v>1151</v>
      </c>
      <c r="L307" s="752">
        <v>678.69999999999993</v>
      </c>
      <c r="M307" s="752">
        <v>4</v>
      </c>
      <c r="N307" s="753">
        <v>2714.7999999999997</v>
      </c>
    </row>
    <row r="308" spans="1:14" ht="14.4" customHeight="1" x14ac:dyDescent="0.3">
      <c r="A308" s="747" t="s">
        <v>566</v>
      </c>
      <c r="B308" s="748" t="s">
        <v>567</v>
      </c>
      <c r="C308" s="749" t="s">
        <v>588</v>
      </c>
      <c r="D308" s="750" t="s">
        <v>589</v>
      </c>
      <c r="E308" s="751">
        <v>50113001</v>
      </c>
      <c r="F308" s="750" t="s">
        <v>651</v>
      </c>
      <c r="G308" s="749" t="s">
        <v>652</v>
      </c>
      <c r="H308" s="749">
        <v>118305</v>
      </c>
      <c r="I308" s="749">
        <v>18305</v>
      </c>
      <c r="J308" s="749" t="s">
        <v>913</v>
      </c>
      <c r="K308" s="749" t="s">
        <v>914</v>
      </c>
      <c r="L308" s="752">
        <v>242</v>
      </c>
      <c r="M308" s="752">
        <v>12</v>
      </c>
      <c r="N308" s="753">
        <v>2904</v>
      </c>
    </row>
    <row r="309" spans="1:14" ht="14.4" customHeight="1" x14ac:dyDescent="0.3">
      <c r="A309" s="747" t="s">
        <v>566</v>
      </c>
      <c r="B309" s="748" t="s">
        <v>567</v>
      </c>
      <c r="C309" s="749" t="s">
        <v>588</v>
      </c>
      <c r="D309" s="750" t="s">
        <v>589</v>
      </c>
      <c r="E309" s="751">
        <v>50113001</v>
      </c>
      <c r="F309" s="750" t="s">
        <v>651</v>
      </c>
      <c r="G309" s="749" t="s">
        <v>652</v>
      </c>
      <c r="H309" s="749">
        <v>159357</v>
      </c>
      <c r="I309" s="749">
        <v>59357</v>
      </c>
      <c r="J309" s="749" t="s">
        <v>1152</v>
      </c>
      <c r="K309" s="749" t="s">
        <v>1153</v>
      </c>
      <c r="L309" s="752">
        <v>188.88</v>
      </c>
      <c r="M309" s="752">
        <v>2</v>
      </c>
      <c r="N309" s="753">
        <v>377.76</v>
      </c>
    </row>
    <row r="310" spans="1:14" ht="14.4" customHeight="1" x14ac:dyDescent="0.3">
      <c r="A310" s="747" t="s">
        <v>566</v>
      </c>
      <c r="B310" s="748" t="s">
        <v>567</v>
      </c>
      <c r="C310" s="749" t="s">
        <v>588</v>
      </c>
      <c r="D310" s="750" t="s">
        <v>589</v>
      </c>
      <c r="E310" s="751">
        <v>50113001</v>
      </c>
      <c r="F310" s="750" t="s">
        <v>651</v>
      </c>
      <c r="G310" s="749" t="s">
        <v>652</v>
      </c>
      <c r="H310" s="749">
        <v>13440</v>
      </c>
      <c r="I310" s="749">
        <v>13440</v>
      </c>
      <c r="J310" s="749" t="s">
        <v>915</v>
      </c>
      <c r="K310" s="749" t="s">
        <v>797</v>
      </c>
      <c r="L310" s="752">
        <v>396.0000139128822</v>
      </c>
      <c r="M310" s="752">
        <v>18</v>
      </c>
      <c r="N310" s="753">
        <v>7128.00025043188</v>
      </c>
    </row>
    <row r="311" spans="1:14" ht="14.4" customHeight="1" x14ac:dyDescent="0.3">
      <c r="A311" s="747" t="s">
        <v>566</v>
      </c>
      <c r="B311" s="748" t="s">
        <v>567</v>
      </c>
      <c r="C311" s="749" t="s">
        <v>588</v>
      </c>
      <c r="D311" s="750" t="s">
        <v>589</v>
      </c>
      <c r="E311" s="751">
        <v>50113001</v>
      </c>
      <c r="F311" s="750" t="s">
        <v>651</v>
      </c>
      <c r="G311" s="749" t="s">
        <v>652</v>
      </c>
      <c r="H311" s="749">
        <v>113441</v>
      </c>
      <c r="I311" s="749">
        <v>13441</v>
      </c>
      <c r="J311" s="749" t="s">
        <v>915</v>
      </c>
      <c r="K311" s="749" t="s">
        <v>798</v>
      </c>
      <c r="L311" s="752">
        <v>246.5</v>
      </c>
      <c r="M311" s="752">
        <v>6</v>
      </c>
      <c r="N311" s="753">
        <v>1479</v>
      </c>
    </row>
    <row r="312" spans="1:14" ht="14.4" customHeight="1" x14ac:dyDescent="0.3">
      <c r="A312" s="747" t="s">
        <v>566</v>
      </c>
      <c r="B312" s="748" t="s">
        <v>567</v>
      </c>
      <c r="C312" s="749" t="s">
        <v>588</v>
      </c>
      <c r="D312" s="750" t="s">
        <v>589</v>
      </c>
      <c r="E312" s="751">
        <v>50113001</v>
      </c>
      <c r="F312" s="750" t="s">
        <v>651</v>
      </c>
      <c r="G312" s="749" t="s">
        <v>657</v>
      </c>
      <c r="H312" s="749">
        <v>846853</v>
      </c>
      <c r="I312" s="749">
        <v>124418</v>
      </c>
      <c r="J312" s="749" t="s">
        <v>1154</v>
      </c>
      <c r="K312" s="749" t="s">
        <v>1155</v>
      </c>
      <c r="L312" s="752">
        <v>715</v>
      </c>
      <c r="M312" s="752">
        <v>34</v>
      </c>
      <c r="N312" s="753">
        <v>24310</v>
      </c>
    </row>
    <row r="313" spans="1:14" ht="14.4" customHeight="1" x14ac:dyDescent="0.3">
      <c r="A313" s="747" t="s">
        <v>566</v>
      </c>
      <c r="B313" s="748" t="s">
        <v>567</v>
      </c>
      <c r="C313" s="749" t="s">
        <v>588</v>
      </c>
      <c r="D313" s="750" t="s">
        <v>589</v>
      </c>
      <c r="E313" s="751">
        <v>50113001</v>
      </c>
      <c r="F313" s="750" t="s">
        <v>651</v>
      </c>
      <c r="G313" s="749" t="s">
        <v>652</v>
      </c>
      <c r="H313" s="749">
        <v>208646</v>
      </c>
      <c r="I313" s="749">
        <v>208646</v>
      </c>
      <c r="J313" s="749" t="s">
        <v>1156</v>
      </c>
      <c r="K313" s="749" t="s">
        <v>1157</v>
      </c>
      <c r="L313" s="752">
        <v>63.46</v>
      </c>
      <c r="M313" s="752">
        <v>2</v>
      </c>
      <c r="N313" s="753">
        <v>126.92</v>
      </c>
    </row>
    <row r="314" spans="1:14" ht="14.4" customHeight="1" x14ac:dyDescent="0.3">
      <c r="A314" s="747" t="s">
        <v>566</v>
      </c>
      <c r="B314" s="748" t="s">
        <v>567</v>
      </c>
      <c r="C314" s="749" t="s">
        <v>588</v>
      </c>
      <c r="D314" s="750" t="s">
        <v>589</v>
      </c>
      <c r="E314" s="751">
        <v>50113001</v>
      </c>
      <c r="F314" s="750" t="s">
        <v>651</v>
      </c>
      <c r="G314" s="749" t="s">
        <v>657</v>
      </c>
      <c r="H314" s="749">
        <v>160319</v>
      </c>
      <c r="I314" s="749">
        <v>160319</v>
      </c>
      <c r="J314" s="749" t="s">
        <v>1158</v>
      </c>
      <c r="K314" s="749" t="s">
        <v>1159</v>
      </c>
      <c r="L314" s="752">
        <v>2032.8000000000004</v>
      </c>
      <c r="M314" s="752">
        <v>73</v>
      </c>
      <c r="N314" s="753">
        <v>148394.40000000002</v>
      </c>
    </row>
    <row r="315" spans="1:14" ht="14.4" customHeight="1" x14ac:dyDescent="0.3">
      <c r="A315" s="747" t="s">
        <v>566</v>
      </c>
      <c r="B315" s="748" t="s">
        <v>567</v>
      </c>
      <c r="C315" s="749" t="s">
        <v>588</v>
      </c>
      <c r="D315" s="750" t="s">
        <v>589</v>
      </c>
      <c r="E315" s="751">
        <v>50113001</v>
      </c>
      <c r="F315" s="750" t="s">
        <v>651</v>
      </c>
      <c r="G315" s="749" t="s">
        <v>657</v>
      </c>
      <c r="H315" s="749">
        <v>130779</v>
      </c>
      <c r="I315" s="749">
        <v>30779</v>
      </c>
      <c r="J315" s="749" t="s">
        <v>1160</v>
      </c>
      <c r="K315" s="749" t="s">
        <v>1161</v>
      </c>
      <c r="L315" s="752">
        <v>147.76000000000002</v>
      </c>
      <c r="M315" s="752">
        <v>460</v>
      </c>
      <c r="N315" s="753">
        <v>67969.600000000006</v>
      </c>
    </row>
    <row r="316" spans="1:14" ht="14.4" customHeight="1" x14ac:dyDescent="0.3">
      <c r="A316" s="747" t="s">
        <v>566</v>
      </c>
      <c r="B316" s="748" t="s">
        <v>567</v>
      </c>
      <c r="C316" s="749" t="s">
        <v>588</v>
      </c>
      <c r="D316" s="750" t="s">
        <v>589</v>
      </c>
      <c r="E316" s="751">
        <v>50113001</v>
      </c>
      <c r="F316" s="750" t="s">
        <v>651</v>
      </c>
      <c r="G316" s="749" t="s">
        <v>657</v>
      </c>
      <c r="H316" s="749">
        <v>849266</v>
      </c>
      <c r="I316" s="749">
        <v>162444</v>
      </c>
      <c r="J316" s="749" t="s">
        <v>1162</v>
      </c>
      <c r="K316" s="749" t="s">
        <v>1163</v>
      </c>
      <c r="L316" s="752">
        <v>82.12</v>
      </c>
      <c r="M316" s="752">
        <v>70</v>
      </c>
      <c r="N316" s="753">
        <v>5748.4000000000005</v>
      </c>
    </row>
    <row r="317" spans="1:14" ht="14.4" customHeight="1" x14ac:dyDescent="0.3">
      <c r="A317" s="747" t="s">
        <v>566</v>
      </c>
      <c r="B317" s="748" t="s">
        <v>567</v>
      </c>
      <c r="C317" s="749" t="s">
        <v>588</v>
      </c>
      <c r="D317" s="750" t="s">
        <v>589</v>
      </c>
      <c r="E317" s="751">
        <v>50113001</v>
      </c>
      <c r="F317" s="750" t="s">
        <v>651</v>
      </c>
      <c r="G317" s="749" t="s">
        <v>652</v>
      </c>
      <c r="H317" s="749">
        <v>13807</v>
      </c>
      <c r="I317" s="749">
        <v>4188</v>
      </c>
      <c r="J317" s="749" t="s">
        <v>1164</v>
      </c>
      <c r="K317" s="749" t="s">
        <v>1165</v>
      </c>
      <c r="L317" s="752">
        <v>2403.7533216935767</v>
      </c>
      <c r="M317" s="752">
        <v>7</v>
      </c>
      <c r="N317" s="753">
        <v>16826.273251855037</v>
      </c>
    </row>
    <row r="318" spans="1:14" ht="14.4" customHeight="1" x14ac:dyDescent="0.3">
      <c r="A318" s="747" t="s">
        <v>566</v>
      </c>
      <c r="B318" s="748" t="s">
        <v>567</v>
      </c>
      <c r="C318" s="749" t="s">
        <v>588</v>
      </c>
      <c r="D318" s="750" t="s">
        <v>589</v>
      </c>
      <c r="E318" s="751">
        <v>50113001</v>
      </c>
      <c r="F318" s="750" t="s">
        <v>651</v>
      </c>
      <c r="G318" s="749" t="s">
        <v>652</v>
      </c>
      <c r="H318" s="749">
        <v>216573</v>
      </c>
      <c r="I318" s="749">
        <v>216573</v>
      </c>
      <c r="J318" s="749" t="s">
        <v>940</v>
      </c>
      <c r="K318" s="749" t="s">
        <v>941</v>
      </c>
      <c r="L318" s="752">
        <v>61.779999999999994</v>
      </c>
      <c r="M318" s="752">
        <v>220</v>
      </c>
      <c r="N318" s="753">
        <v>13591.599999999999</v>
      </c>
    </row>
    <row r="319" spans="1:14" ht="14.4" customHeight="1" x14ac:dyDescent="0.3">
      <c r="A319" s="747" t="s">
        <v>566</v>
      </c>
      <c r="B319" s="748" t="s">
        <v>567</v>
      </c>
      <c r="C319" s="749" t="s">
        <v>588</v>
      </c>
      <c r="D319" s="750" t="s">
        <v>589</v>
      </c>
      <c r="E319" s="751">
        <v>50113001</v>
      </c>
      <c r="F319" s="750" t="s">
        <v>651</v>
      </c>
      <c r="G319" s="749" t="s">
        <v>652</v>
      </c>
      <c r="H319" s="749">
        <v>100610</v>
      </c>
      <c r="I319" s="749">
        <v>610</v>
      </c>
      <c r="J319" s="749" t="s">
        <v>942</v>
      </c>
      <c r="K319" s="749" t="s">
        <v>943</v>
      </c>
      <c r="L319" s="752">
        <v>70.947500000000005</v>
      </c>
      <c r="M319" s="752">
        <v>16</v>
      </c>
      <c r="N319" s="753">
        <v>1135.1600000000001</v>
      </c>
    </row>
    <row r="320" spans="1:14" ht="14.4" customHeight="1" x14ac:dyDescent="0.3">
      <c r="A320" s="747" t="s">
        <v>566</v>
      </c>
      <c r="B320" s="748" t="s">
        <v>567</v>
      </c>
      <c r="C320" s="749" t="s">
        <v>588</v>
      </c>
      <c r="D320" s="750" t="s">
        <v>589</v>
      </c>
      <c r="E320" s="751">
        <v>50113001</v>
      </c>
      <c r="F320" s="750" t="s">
        <v>651</v>
      </c>
      <c r="G320" s="749" t="s">
        <v>652</v>
      </c>
      <c r="H320" s="749">
        <v>100612</v>
      </c>
      <c r="I320" s="749">
        <v>612</v>
      </c>
      <c r="J320" s="749" t="s">
        <v>944</v>
      </c>
      <c r="K320" s="749" t="s">
        <v>945</v>
      </c>
      <c r="L320" s="752">
        <v>61.689302325581401</v>
      </c>
      <c r="M320" s="752">
        <v>43</v>
      </c>
      <c r="N320" s="753">
        <v>2652.6400000000003</v>
      </c>
    </row>
    <row r="321" spans="1:14" ht="14.4" customHeight="1" x14ac:dyDescent="0.3">
      <c r="A321" s="747" t="s">
        <v>566</v>
      </c>
      <c r="B321" s="748" t="s">
        <v>567</v>
      </c>
      <c r="C321" s="749" t="s">
        <v>588</v>
      </c>
      <c r="D321" s="750" t="s">
        <v>589</v>
      </c>
      <c r="E321" s="751">
        <v>50113001</v>
      </c>
      <c r="F321" s="750" t="s">
        <v>651</v>
      </c>
      <c r="G321" s="749" t="s">
        <v>657</v>
      </c>
      <c r="H321" s="749">
        <v>216673</v>
      </c>
      <c r="I321" s="749">
        <v>216673</v>
      </c>
      <c r="J321" s="749" t="s">
        <v>1166</v>
      </c>
      <c r="K321" s="749" t="s">
        <v>951</v>
      </c>
      <c r="L321" s="752">
        <v>501.53750000000002</v>
      </c>
      <c r="M321" s="752">
        <v>8</v>
      </c>
      <c r="N321" s="753">
        <v>4012.3</v>
      </c>
    </row>
    <row r="322" spans="1:14" ht="14.4" customHeight="1" x14ac:dyDescent="0.3">
      <c r="A322" s="747" t="s">
        <v>566</v>
      </c>
      <c r="B322" s="748" t="s">
        <v>567</v>
      </c>
      <c r="C322" s="749" t="s">
        <v>588</v>
      </c>
      <c r="D322" s="750" t="s">
        <v>589</v>
      </c>
      <c r="E322" s="751">
        <v>50113001</v>
      </c>
      <c r="F322" s="750" t="s">
        <v>651</v>
      </c>
      <c r="G322" s="749" t="s">
        <v>657</v>
      </c>
      <c r="H322" s="749">
        <v>131934</v>
      </c>
      <c r="I322" s="749">
        <v>31934</v>
      </c>
      <c r="J322" s="749" t="s">
        <v>960</v>
      </c>
      <c r="K322" s="749" t="s">
        <v>961</v>
      </c>
      <c r="L322" s="752">
        <v>49.825000000000003</v>
      </c>
      <c r="M322" s="752">
        <v>2</v>
      </c>
      <c r="N322" s="753">
        <v>99.65</v>
      </c>
    </row>
    <row r="323" spans="1:14" ht="14.4" customHeight="1" x14ac:dyDescent="0.3">
      <c r="A323" s="747" t="s">
        <v>566</v>
      </c>
      <c r="B323" s="748" t="s">
        <v>567</v>
      </c>
      <c r="C323" s="749" t="s">
        <v>588</v>
      </c>
      <c r="D323" s="750" t="s">
        <v>589</v>
      </c>
      <c r="E323" s="751">
        <v>50113001</v>
      </c>
      <c r="F323" s="750" t="s">
        <v>651</v>
      </c>
      <c r="G323" s="749" t="s">
        <v>652</v>
      </c>
      <c r="H323" s="749">
        <v>902074</v>
      </c>
      <c r="I323" s="749">
        <v>85278</v>
      </c>
      <c r="J323" s="749" t="s">
        <v>1167</v>
      </c>
      <c r="K323" s="749" t="s">
        <v>797</v>
      </c>
      <c r="L323" s="752">
        <v>2838</v>
      </c>
      <c r="M323" s="752">
        <v>7</v>
      </c>
      <c r="N323" s="753">
        <v>19866</v>
      </c>
    </row>
    <row r="324" spans="1:14" ht="14.4" customHeight="1" x14ac:dyDescent="0.3">
      <c r="A324" s="747" t="s">
        <v>566</v>
      </c>
      <c r="B324" s="748" t="s">
        <v>567</v>
      </c>
      <c r="C324" s="749" t="s">
        <v>591</v>
      </c>
      <c r="D324" s="750" t="s">
        <v>592</v>
      </c>
      <c r="E324" s="751">
        <v>50113001</v>
      </c>
      <c r="F324" s="750" t="s">
        <v>651</v>
      </c>
      <c r="G324" s="749" t="s">
        <v>652</v>
      </c>
      <c r="H324" s="749">
        <v>100362</v>
      </c>
      <c r="I324" s="749">
        <v>362</v>
      </c>
      <c r="J324" s="749" t="s">
        <v>1091</v>
      </c>
      <c r="K324" s="749" t="s">
        <v>1092</v>
      </c>
      <c r="L324" s="752">
        <v>86.439999999999984</v>
      </c>
      <c r="M324" s="752">
        <v>5</v>
      </c>
      <c r="N324" s="753">
        <v>432.19999999999993</v>
      </c>
    </row>
    <row r="325" spans="1:14" ht="14.4" customHeight="1" x14ac:dyDescent="0.3">
      <c r="A325" s="747" t="s">
        <v>566</v>
      </c>
      <c r="B325" s="748" t="s">
        <v>567</v>
      </c>
      <c r="C325" s="749" t="s">
        <v>591</v>
      </c>
      <c r="D325" s="750" t="s">
        <v>592</v>
      </c>
      <c r="E325" s="751">
        <v>50113001</v>
      </c>
      <c r="F325" s="750" t="s">
        <v>651</v>
      </c>
      <c r="G325" s="749" t="s">
        <v>652</v>
      </c>
      <c r="H325" s="749">
        <v>167547</v>
      </c>
      <c r="I325" s="749">
        <v>67547</v>
      </c>
      <c r="J325" s="749" t="s">
        <v>1093</v>
      </c>
      <c r="K325" s="749" t="s">
        <v>1094</v>
      </c>
      <c r="L325" s="752">
        <v>47.193043478260861</v>
      </c>
      <c r="M325" s="752">
        <v>23</v>
      </c>
      <c r="N325" s="753">
        <v>1085.4399999999998</v>
      </c>
    </row>
    <row r="326" spans="1:14" ht="14.4" customHeight="1" x14ac:dyDescent="0.3">
      <c r="A326" s="747" t="s">
        <v>566</v>
      </c>
      <c r="B326" s="748" t="s">
        <v>567</v>
      </c>
      <c r="C326" s="749" t="s">
        <v>591</v>
      </c>
      <c r="D326" s="750" t="s">
        <v>592</v>
      </c>
      <c r="E326" s="751">
        <v>50113001</v>
      </c>
      <c r="F326" s="750" t="s">
        <v>651</v>
      </c>
      <c r="G326" s="749" t="s">
        <v>652</v>
      </c>
      <c r="H326" s="749">
        <v>845369</v>
      </c>
      <c r="I326" s="749">
        <v>107987</v>
      </c>
      <c r="J326" s="749" t="s">
        <v>1095</v>
      </c>
      <c r="K326" s="749" t="s">
        <v>1096</v>
      </c>
      <c r="L326" s="752">
        <v>112.28999999999999</v>
      </c>
      <c r="M326" s="752">
        <v>5</v>
      </c>
      <c r="N326" s="753">
        <v>561.44999999999993</v>
      </c>
    </row>
    <row r="327" spans="1:14" ht="14.4" customHeight="1" x14ac:dyDescent="0.3">
      <c r="A327" s="747" t="s">
        <v>566</v>
      </c>
      <c r="B327" s="748" t="s">
        <v>567</v>
      </c>
      <c r="C327" s="749" t="s">
        <v>591</v>
      </c>
      <c r="D327" s="750" t="s">
        <v>592</v>
      </c>
      <c r="E327" s="751">
        <v>50113001</v>
      </c>
      <c r="F327" s="750" t="s">
        <v>651</v>
      </c>
      <c r="G327" s="749" t="s">
        <v>657</v>
      </c>
      <c r="H327" s="749">
        <v>187158</v>
      </c>
      <c r="I327" s="749">
        <v>187158</v>
      </c>
      <c r="J327" s="749" t="s">
        <v>1097</v>
      </c>
      <c r="K327" s="749" t="s">
        <v>1098</v>
      </c>
      <c r="L327" s="752">
        <v>87.52</v>
      </c>
      <c r="M327" s="752">
        <v>37</v>
      </c>
      <c r="N327" s="753">
        <v>3238.24</v>
      </c>
    </row>
    <row r="328" spans="1:14" ht="14.4" customHeight="1" x14ac:dyDescent="0.3">
      <c r="A328" s="747" t="s">
        <v>566</v>
      </c>
      <c r="B328" s="748" t="s">
        <v>567</v>
      </c>
      <c r="C328" s="749" t="s">
        <v>591</v>
      </c>
      <c r="D328" s="750" t="s">
        <v>592</v>
      </c>
      <c r="E328" s="751">
        <v>50113001</v>
      </c>
      <c r="F328" s="750" t="s">
        <v>651</v>
      </c>
      <c r="G328" s="749" t="s">
        <v>652</v>
      </c>
      <c r="H328" s="749">
        <v>158668</v>
      </c>
      <c r="I328" s="749">
        <v>158668</v>
      </c>
      <c r="J328" s="749" t="s">
        <v>692</v>
      </c>
      <c r="K328" s="749" t="s">
        <v>693</v>
      </c>
      <c r="L328" s="752">
        <v>71.852233502538084</v>
      </c>
      <c r="M328" s="752">
        <v>197</v>
      </c>
      <c r="N328" s="753">
        <v>14154.890000000003</v>
      </c>
    </row>
    <row r="329" spans="1:14" ht="14.4" customHeight="1" x14ac:dyDescent="0.3">
      <c r="A329" s="747" t="s">
        <v>566</v>
      </c>
      <c r="B329" s="748" t="s">
        <v>567</v>
      </c>
      <c r="C329" s="749" t="s">
        <v>591</v>
      </c>
      <c r="D329" s="750" t="s">
        <v>592</v>
      </c>
      <c r="E329" s="751">
        <v>50113001</v>
      </c>
      <c r="F329" s="750" t="s">
        <v>651</v>
      </c>
      <c r="G329" s="749" t="s">
        <v>657</v>
      </c>
      <c r="H329" s="749">
        <v>158667</v>
      </c>
      <c r="I329" s="749">
        <v>158667</v>
      </c>
      <c r="J329" s="749" t="s">
        <v>692</v>
      </c>
      <c r="K329" s="749" t="s">
        <v>1099</v>
      </c>
      <c r="L329" s="752">
        <v>32.553827160493825</v>
      </c>
      <c r="M329" s="752">
        <v>243</v>
      </c>
      <c r="N329" s="753">
        <v>7910.58</v>
      </c>
    </row>
    <row r="330" spans="1:14" ht="14.4" customHeight="1" x14ac:dyDescent="0.3">
      <c r="A330" s="747" t="s">
        <v>566</v>
      </c>
      <c r="B330" s="748" t="s">
        <v>567</v>
      </c>
      <c r="C330" s="749" t="s">
        <v>591</v>
      </c>
      <c r="D330" s="750" t="s">
        <v>592</v>
      </c>
      <c r="E330" s="751">
        <v>50113001</v>
      </c>
      <c r="F330" s="750" t="s">
        <v>651</v>
      </c>
      <c r="G330" s="749" t="s">
        <v>652</v>
      </c>
      <c r="H330" s="749">
        <v>187825</v>
      </c>
      <c r="I330" s="749">
        <v>87825</v>
      </c>
      <c r="J330" s="749" t="s">
        <v>704</v>
      </c>
      <c r="K330" s="749" t="s">
        <v>703</v>
      </c>
      <c r="L330" s="752">
        <v>80.37</v>
      </c>
      <c r="M330" s="752">
        <v>4</v>
      </c>
      <c r="N330" s="753">
        <v>321.48</v>
      </c>
    </row>
    <row r="331" spans="1:14" ht="14.4" customHeight="1" x14ac:dyDescent="0.3">
      <c r="A331" s="747" t="s">
        <v>566</v>
      </c>
      <c r="B331" s="748" t="s">
        <v>567</v>
      </c>
      <c r="C331" s="749" t="s">
        <v>591</v>
      </c>
      <c r="D331" s="750" t="s">
        <v>592</v>
      </c>
      <c r="E331" s="751">
        <v>50113001</v>
      </c>
      <c r="F331" s="750" t="s">
        <v>651</v>
      </c>
      <c r="G331" s="749" t="s">
        <v>652</v>
      </c>
      <c r="H331" s="749">
        <v>187822</v>
      </c>
      <c r="I331" s="749">
        <v>87822</v>
      </c>
      <c r="J331" s="749" t="s">
        <v>1168</v>
      </c>
      <c r="K331" s="749" t="s">
        <v>1169</v>
      </c>
      <c r="L331" s="752">
        <v>1323.9999999999998</v>
      </c>
      <c r="M331" s="752">
        <v>1</v>
      </c>
      <c r="N331" s="753">
        <v>1323.9999999999998</v>
      </c>
    </row>
    <row r="332" spans="1:14" ht="14.4" customHeight="1" x14ac:dyDescent="0.3">
      <c r="A332" s="747" t="s">
        <v>566</v>
      </c>
      <c r="B332" s="748" t="s">
        <v>567</v>
      </c>
      <c r="C332" s="749" t="s">
        <v>591</v>
      </c>
      <c r="D332" s="750" t="s">
        <v>592</v>
      </c>
      <c r="E332" s="751">
        <v>50113001</v>
      </c>
      <c r="F332" s="750" t="s">
        <v>651</v>
      </c>
      <c r="G332" s="749" t="s">
        <v>652</v>
      </c>
      <c r="H332" s="749">
        <v>100392</v>
      </c>
      <c r="I332" s="749">
        <v>392</v>
      </c>
      <c r="J332" s="749" t="s">
        <v>1104</v>
      </c>
      <c r="K332" s="749" t="s">
        <v>945</v>
      </c>
      <c r="L332" s="752">
        <v>57.597959183673474</v>
      </c>
      <c r="M332" s="752">
        <v>49</v>
      </c>
      <c r="N332" s="753">
        <v>2822.3</v>
      </c>
    </row>
    <row r="333" spans="1:14" ht="14.4" customHeight="1" x14ac:dyDescent="0.3">
      <c r="A333" s="747" t="s">
        <v>566</v>
      </c>
      <c r="B333" s="748" t="s">
        <v>567</v>
      </c>
      <c r="C333" s="749" t="s">
        <v>591</v>
      </c>
      <c r="D333" s="750" t="s">
        <v>592</v>
      </c>
      <c r="E333" s="751">
        <v>50113001</v>
      </c>
      <c r="F333" s="750" t="s">
        <v>651</v>
      </c>
      <c r="G333" s="749" t="s">
        <v>652</v>
      </c>
      <c r="H333" s="749">
        <v>100394</v>
      </c>
      <c r="I333" s="749">
        <v>394</v>
      </c>
      <c r="J333" s="749" t="s">
        <v>1105</v>
      </c>
      <c r="K333" s="749" t="s">
        <v>1106</v>
      </c>
      <c r="L333" s="752">
        <v>65.740000000000009</v>
      </c>
      <c r="M333" s="752">
        <v>11</v>
      </c>
      <c r="N333" s="753">
        <v>723.1400000000001</v>
      </c>
    </row>
    <row r="334" spans="1:14" ht="14.4" customHeight="1" x14ac:dyDescent="0.3">
      <c r="A334" s="747" t="s">
        <v>566</v>
      </c>
      <c r="B334" s="748" t="s">
        <v>567</v>
      </c>
      <c r="C334" s="749" t="s">
        <v>591</v>
      </c>
      <c r="D334" s="750" t="s">
        <v>592</v>
      </c>
      <c r="E334" s="751">
        <v>50113001</v>
      </c>
      <c r="F334" s="750" t="s">
        <v>651</v>
      </c>
      <c r="G334" s="749" t="s">
        <v>657</v>
      </c>
      <c r="H334" s="749">
        <v>183974</v>
      </c>
      <c r="I334" s="749">
        <v>83974</v>
      </c>
      <c r="J334" s="749" t="s">
        <v>720</v>
      </c>
      <c r="K334" s="749" t="s">
        <v>721</v>
      </c>
      <c r="L334" s="752">
        <v>88.44999999999996</v>
      </c>
      <c r="M334" s="752">
        <v>2</v>
      </c>
      <c r="N334" s="753">
        <v>176.89999999999992</v>
      </c>
    </row>
    <row r="335" spans="1:14" ht="14.4" customHeight="1" x14ac:dyDescent="0.3">
      <c r="A335" s="747" t="s">
        <v>566</v>
      </c>
      <c r="B335" s="748" t="s">
        <v>567</v>
      </c>
      <c r="C335" s="749" t="s">
        <v>591</v>
      </c>
      <c r="D335" s="750" t="s">
        <v>592</v>
      </c>
      <c r="E335" s="751">
        <v>50113001</v>
      </c>
      <c r="F335" s="750" t="s">
        <v>651</v>
      </c>
      <c r="G335" s="749" t="s">
        <v>652</v>
      </c>
      <c r="H335" s="749">
        <v>212880</v>
      </c>
      <c r="I335" s="749">
        <v>212880</v>
      </c>
      <c r="J335" s="749" t="s">
        <v>653</v>
      </c>
      <c r="K335" s="749" t="s">
        <v>654</v>
      </c>
      <c r="L335" s="752">
        <v>112.97000000000001</v>
      </c>
      <c r="M335" s="752">
        <v>11</v>
      </c>
      <c r="N335" s="753">
        <v>1242.67</v>
      </c>
    </row>
    <row r="336" spans="1:14" ht="14.4" customHeight="1" x14ac:dyDescent="0.3">
      <c r="A336" s="747" t="s">
        <v>566</v>
      </c>
      <c r="B336" s="748" t="s">
        <v>567</v>
      </c>
      <c r="C336" s="749" t="s">
        <v>591</v>
      </c>
      <c r="D336" s="750" t="s">
        <v>592</v>
      </c>
      <c r="E336" s="751">
        <v>50113001</v>
      </c>
      <c r="F336" s="750" t="s">
        <v>651</v>
      </c>
      <c r="G336" s="749" t="s">
        <v>652</v>
      </c>
      <c r="H336" s="749">
        <v>187814</v>
      </c>
      <c r="I336" s="749">
        <v>87814</v>
      </c>
      <c r="J336" s="749" t="s">
        <v>655</v>
      </c>
      <c r="K336" s="749" t="s">
        <v>656</v>
      </c>
      <c r="L336" s="752">
        <v>535.70444444444445</v>
      </c>
      <c r="M336" s="752">
        <v>9</v>
      </c>
      <c r="N336" s="753">
        <v>4821.34</v>
      </c>
    </row>
    <row r="337" spans="1:14" ht="14.4" customHeight="1" x14ac:dyDescent="0.3">
      <c r="A337" s="747" t="s">
        <v>566</v>
      </c>
      <c r="B337" s="748" t="s">
        <v>567</v>
      </c>
      <c r="C337" s="749" t="s">
        <v>591</v>
      </c>
      <c r="D337" s="750" t="s">
        <v>592</v>
      </c>
      <c r="E337" s="751">
        <v>50113001</v>
      </c>
      <c r="F337" s="750" t="s">
        <v>651</v>
      </c>
      <c r="G337" s="749" t="s">
        <v>657</v>
      </c>
      <c r="H337" s="749">
        <v>848765</v>
      </c>
      <c r="I337" s="749">
        <v>107938</v>
      </c>
      <c r="J337" s="749" t="s">
        <v>739</v>
      </c>
      <c r="K337" s="749" t="s">
        <v>741</v>
      </c>
      <c r="L337" s="752">
        <v>128.45000000000002</v>
      </c>
      <c r="M337" s="752">
        <v>1</v>
      </c>
      <c r="N337" s="753">
        <v>128.45000000000002</v>
      </c>
    </row>
    <row r="338" spans="1:14" ht="14.4" customHeight="1" x14ac:dyDescent="0.3">
      <c r="A338" s="747" t="s">
        <v>566</v>
      </c>
      <c r="B338" s="748" t="s">
        <v>567</v>
      </c>
      <c r="C338" s="749" t="s">
        <v>591</v>
      </c>
      <c r="D338" s="750" t="s">
        <v>592</v>
      </c>
      <c r="E338" s="751">
        <v>50113001</v>
      </c>
      <c r="F338" s="750" t="s">
        <v>651</v>
      </c>
      <c r="G338" s="749" t="s">
        <v>652</v>
      </c>
      <c r="H338" s="749">
        <v>193105</v>
      </c>
      <c r="I338" s="749">
        <v>93105</v>
      </c>
      <c r="J338" s="749" t="s">
        <v>742</v>
      </c>
      <c r="K338" s="749" t="s">
        <v>743</v>
      </c>
      <c r="L338" s="752">
        <v>207.22333333333336</v>
      </c>
      <c r="M338" s="752">
        <v>3</v>
      </c>
      <c r="N338" s="753">
        <v>621.67000000000007</v>
      </c>
    </row>
    <row r="339" spans="1:14" ht="14.4" customHeight="1" x14ac:dyDescent="0.3">
      <c r="A339" s="747" t="s">
        <v>566</v>
      </c>
      <c r="B339" s="748" t="s">
        <v>567</v>
      </c>
      <c r="C339" s="749" t="s">
        <v>591</v>
      </c>
      <c r="D339" s="750" t="s">
        <v>592</v>
      </c>
      <c r="E339" s="751">
        <v>50113001</v>
      </c>
      <c r="F339" s="750" t="s">
        <v>651</v>
      </c>
      <c r="G339" s="749" t="s">
        <v>652</v>
      </c>
      <c r="H339" s="749">
        <v>184090</v>
      </c>
      <c r="I339" s="749">
        <v>84090</v>
      </c>
      <c r="J339" s="749" t="s">
        <v>660</v>
      </c>
      <c r="K339" s="749" t="s">
        <v>661</v>
      </c>
      <c r="L339" s="752">
        <v>60.226470588235287</v>
      </c>
      <c r="M339" s="752">
        <v>34</v>
      </c>
      <c r="N339" s="753">
        <v>2047.6999999999998</v>
      </c>
    </row>
    <row r="340" spans="1:14" ht="14.4" customHeight="1" x14ac:dyDescent="0.3">
      <c r="A340" s="747" t="s">
        <v>566</v>
      </c>
      <c r="B340" s="748" t="s">
        <v>567</v>
      </c>
      <c r="C340" s="749" t="s">
        <v>591</v>
      </c>
      <c r="D340" s="750" t="s">
        <v>592</v>
      </c>
      <c r="E340" s="751">
        <v>50113001</v>
      </c>
      <c r="F340" s="750" t="s">
        <v>651</v>
      </c>
      <c r="G340" s="749" t="s">
        <v>652</v>
      </c>
      <c r="H340" s="749">
        <v>104071</v>
      </c>
      <c r="I340" s="749">
        <v>4071</v>
      </c>
      <c r="J340" s="749" t="s">
        <v>758</v>
      </c>
      <c r="K340" s="749" t="s">
        <v>759</v>
      </c>
      <c r="L340" s="752">
        <v>152.97</v>
      </c>
      <c r="M340" s="752">
        <v>1</v>
      </c>
      <c r="N340" s="753">
        <v>152.97</v>
      </c>
    </row>
    <row r="341" spans="1:14" ht="14.4" customHeight="1" x14ac:dyDescent="0.3">
      <c r="A341" s="747" t="s">
        <v>566</v>
      </c>
      <c r="B341" s="748" t="s">
        <v>567</v>
      </c>
      <c r="C341" s="749" t="s">
        <v>591</v>
      </c>
      <c r="D341" s="750" t="s">
        <v>592</v>
      </c>
      <c r="E341" s="751">
        <v>50113001</v>
      </c>
      <c r="F341" s="750" t="s">
        <v>651</v>
      </c>
      <c r="G341" s="749" t="s">
        <v>652</v>
      </c>
      <c r="H341" s="749">
        <v>215474</v>
      </c>
      <c r="I341" s="749">
        <v>215474</v>
      </c>
      <c r="J341" s="749" t="s">
        <v>1111</v>
      </c>
      <c r="K341" s="749" t="s">
        <v>1112</v>
      </c>
      <c r="L341" s="752">
        <v>528.1350000000001</v>
      </c>
      <c r="M341" s="752">
        <v>4</v>
      </c>
      <c r="N341" s="753">
        <v>2112.5400000000004</v>
      </c>
    </row>
    <row r="342" spans="1:14" ht="14.4" customHeight="1" x14ac:dyDescent="0.3">
      <c r="A342" s="747" t="s">
        <v>566</v>
      </c>
      <c r="B342" s="748" t="s">
        <v>567</v>
      </c>
      <c r="C342" s="749" t="s">
        <v>591</v>
      </c>
      <c r="D342" s="750" t="s">
        <v>592</v>
      </c>
      <c r="E342" s="751">
        <v>50113001</v>
      </c>
      <c r="F342" s="750" t="s">
        <v>651</v>
      </c>
      <c r="G342" s="749" t="s">
        <v>652</v>
      </c>
      <c r="H342" s="749">
        <v>447</v>
      </c>
      <c r="I342" s="749">
        <v>447</v>
      </c>
      <c r="J342" s="749" t="s">
        <v>1113</v>
      </c>
      <c r="K342" s="749" t="s">
        <v>1114</v>
      </c>
      <c r="L342" s="752">
        <v>178.48</v>
      </c>
      <c r="M342" s="752">
        <v>26</v>
      </c>
      <c r="N342" s="753">
        <v>4640.4799999999996</v>
      </c>
    </row>
    <row r="343" spans="1:14" ht="14.4" customHeight="1" x14ac:dyDescent="0.3">
      <c r="A343" s="747" t="s">
        <v>566</v>
      </c>
      <c r="B343" s="748" t="s">
        <v>567</v>
      </c>
      <c r="C343" s="749" t="s">
        <v>591</v>
      </c>
      <c r="D343" s="750" t="s">
        <v>592</v>
      </c>
      <c r="E343" s="751">
        <v>50113001</v>
      </c>
      <c r="F343" s="750" t="s">
        <v>651</v>
      </c>
      <c r="G343" s="749" t="s">
        <v>657</v>
      </c>
      <c r="H343" s="749">
        <v>214036</v>
      </c>
      <c r="I343" s="749">
        <v>214036</v>
      </c>
      <c r="J343" s="749" t="s">
        <v>790</v>
      </c>
      <c r="K343" s="749" t="s">
        <v>791</v>
      </c>
      <c r="L343" s="752">
        <v>40.389999999999993</v>
      </c>
      <c r="M343" s="752">
        <v>11</v>
      </c>
      <c r="N343" s="753">
        <v>444.28999999999996</v>
      </c>
    </row>
    <row r="344" spans="1:14" ht="14.4" customHeight="1" x14ac:dyDescent="0.3">
      <c r="A344" s="747" t="s">
        <v>566</v>
      </c>
      <c r="B344" s="748" t="s">
        <v>567</v>
      </c>
      <c r="C344" s="749" t="s">
        <v>591</v>
      </c>
      <c r="D344" s="750" t="s">
        <v>592</v>
      </c>
      <c r="E344" s="751">
        <v>50113001</v>
      </c>
      <c r="F344" s="750" t="s">
        <v>651</v>
      </c>
      <c r="G344" s="749" t="s">
        <v>652</v>
      </c>
      <c r="H344" s="749">
        <v>198864</v>
      </c>
      <c r="I344" s="749">
        <v>98864</v>
      </c>
      <c r="J344" s="749" t="s">
        <v>794</v>
      </c>
      <c r="K344" s="749" t="s">
        <v>795</v>
      </c>
      <c r="L344" s="752">
        <v>537.86858366539229</v>
      </c>
      <c r="M344" s="752">
        <v>11.2</v>
      </c>
      <c r="N344" s="753">
        <v>6024.1281370523939</v>
      </c>
    </row>
    <row r="345" spans="1:14" ht="14.4" customHeight="1" x14ac:dyDescent="0.3">
      <c r="A345" s="747" t="s">
        <v>566</v>
      </c>
      <c r="B345" s="748" t="s">
        <v>567</v>
      </c>
      <c r="C345" s="749" t="s">
        <v>591</v>
      </c>
      <c r="D345" s="750" t="s">
        <v>592</v>
      </c>
      <c r="E345" s="751">
        <v>50113001</v>
      </c>
      <c r="F345" s="750" t="s">
        <v>651</v>
      </c>
      <c r="G345" s="749" t="s">
        <v>652</v>
      </c>
      <c r="H345" s="749">
        <v>198872</v>
      </c>
      <c r="I345" s="749">
        <v>98872</v>
      </c>
      <c r="J345" s="749" t="s">
        <v>794</v>
      </c>
      <c r="K345" s="749" t="s">
        <v>796</v>
      </c>
      <c r="L345" s="752">
        <v>312.84000000000009</v>
      </c>
      <c r="M345" s="752">
        <v>11</v>
      </c>
      <c r="N345" s="753">
        <v>3441.2400000000007</v>
      </c>
    </row>
    <row r="346" spans="1:14" ht="14.4" customHeight="1" x14ac:dyDescent="0.3">
      <c r="A346" s="747" t="s">
        <v>566</v>
      </c>
      <c r="B346" s="748" t="s">
        <v>567</v>
      </c>
      <c r="C346" s="749" t="s">
        <v>591</v>
      </c>
      <c r="D346" s="750" t="s">
        <v>592</v>
      </c>
      <c r="E346" s="751">
        <v>50113001</v>
      </c>
      <c r="F346" s="750" t="s">
        <v>651</v>
      </c>
      <c r="G346" s="749" t="s">
        <v>652</v>
      </c>
      <c r="H346" s="749">
        <v>198876</v>
      </c>
      <c r="I346" s="749">
        <v>98876</v>
      </c>
      <c r="J346" s="749" t="s">
        <v>794</v>
      </c>
      <c r="K346" s="749" t="s">
        <v>797</v>
      </c>
      <c r="L346" s="752">
        <v>255.19999999999996</v>
      </c>
      <c r="M346" s="752">
        <v>6</v>
      </c>
      <c r="N346" s="753">
        <v>1531.1999999999998</v>
      </c>
    </row>
    <row r="347" spans="1:14" ht="14.4" customHeight="1" x14ac:dyDescent="0.3">
      <c r="A347" s="747" t="s">
        <v>566</v>
      </c>
      <c r="B347" s="748" t="s">
        <v>567</v>
      </c>
      <c r="C347" s="749" t="s">
        <v>591</v>
      </c>
      <c r="D347" s="750" t="s">
        <v>592</v>
      </c>
      <c r="E347" s="751">
        <v>50113001</v>
      </c>
      <c r="F347" s="750" t="s">
        <v>651</v>
      </c>
      <c r="G347" s="749" t="s">
        <v>652</v>
      </c>
      <c r="H347" s="749">
        <v>165633</v>
      </c>
      <c r="I347" s="749">
        <v>165751</v>
      </c>
      <c r="J347" s="749" t="s">
        <v>801</v>
      </c>
      <c r="K347" s="749" t="s">
        <v>802</v>
      </c>
      <c r="L347" s="752">
        <v>2866.3799999999997</v>
      </c>
      <c r="M347" s="752">
        <v>3</v>
      </c>
      <c r="N347" s="753">
        <v>8599.14</v>
      </c>
    </row>
    <row r="348" spans="1:14" ht="14.4" customHeight="1" x14ac:dyDescent="0.3">
      <c r="A348" s="747" t="s">
        <v>566</v>
      </c>
      <c r="B348" s="748" t="s">
        <v>567</v>
      </c>
      <c r="C348" s="749" t="s">
        <v>591</v>
      </c>
      <c r="D348" s="750" t="s">
        <v>592</v>
      </c>
      <c r="E348" s="751">
        <v>50113001</v>
      </c>
      <c r="F348" s="750" t="s">
        <v>651</v>
      </c>
      <c r="G348" s="749" t="s">
        <v>652</v>
      </c>
      <c r="H348" s="749">
        <v>193746</v>
      </c>
      <c r="I348" s="749">
        <v>93746</v>
      </c>
      <c r="J348" s="749" t="s">
        <v>1115</v>
      </c>
      <c r="K348" s="749" t="s">
        <v>1116</v>
      </c>
      <c r="L348" s="752">
        <v>366.21999999999997</v>
      </c>
      <c r="M348" s="752">
        <v>6</v>
      </c>
      <c r="N348" s="753">
        <v>2197.3199999999997</v>
      </c>
    </row>
    <row r="349" spans="1:14" ht="14.4" customHeight="1" x14ac:dyDescent="0.3">
      <c r="A349" s="747" t="s">
        <v>566</v>
      </c>
      <c r="B349" s="748" t="s">
        <v>567</v>
      </c>
      <c r="C349" s="749" t="s">
        <v>591</v>
      </c>
      <c r="D349" s="750" t="s">
        <v>592</v>
      </c>
      <c r="E349" s="751">
        <v>50113001</v>
      </c>
      <c r="F349" s="750" t="s">
        <v>651</v>
      </c>
      <c r="G349" s="749" t="s">
        <v>652</v>
      </c>
      <c r="H349" s="749">
        <v>216572</v>
      </c>
      <c r="I349" s="749">
        <v>216572</v>
      </c>
      <c r="J349" s="749" t="s">
        <v>818</v>
      </c>
      <c r="K349" s="749" t="s">
        <v>819</v>
      </c>
      <c r="L349" s="752">
        <v>36.280000000000008</v>
      </c>
      <c r="M349" s="752">
        <v>21</v>
      </c>
      <c r="N349" s="753">
        <v>761.88000000000011</v>
      </c>
    </row>
    <row r="350" spans="1:14" ht="14.4" customHeight="1" x14ac:dyDescent="0.3">
      <c r="A350" s="747" t="s">
        <v>566</v>
      </c>
      <c r="B350" s="748" t="s">
        <v>567</v>
      </c>
      <c r="C350" s="749" t="s">
        <v>591</v>
      </c>
      <c r="D350" s="750" t="s">
        <v>592</v>
      </c>
      <c r="E350" s="751">
        <v>50113001</v>
      </c>
      <c r="F350" s="750" t="s">
        <v>651</v>
      </c>
      <c r="G350" s="749" t="s">
        <v>652</v>
      </c>
      <c r="H350" s="749">
        <v>104344</v>
      </c>
      <c r="I350" s="749">
        <v>4344</v>
      </c>
      <c r="J350" s="749" t="s">
        <v>1117</v>
      </c>
      <c r="K350" s="749" t="s">
        <v>1118</v>
      </c>
      <c r="L350" s="752">
        <v>93.87</v>
      </c>
      <c r="M350" s="752">
        <v>7</v>
      </c>
      <c r="N350" s="753">
        <v>657.09</v>
      </c>
    </row>
    <row r="351" spans="1:14" ht="14.4" customHeight="1" x14ac:dyDescent="0.3">
      <c r="A351" s="747" t="s">
        <v>566</v>
      </c>
      <c r="B351" s="748" t="s">
        <v>567</v>
      </c>
      <c r="C351" s="749" t="s">
        <v>591</v>
      </c>
      <c r="D351" s="750" t="s">
        <v>592</v>
      </c>
      <c r="E351" s="751">
        <v>50113001</v>
      </c>
      <c r="F351" s="750" t="s">
        <v>651</v>
      </c>
      <c r="G351" s="749" t="s">
        <v>652</v>
      </c>
      <c r="H351" s="749">
        <v>842703</v>
      </c>
      <c r="I351" s="749">
        <v>0</v>
      </c>
      <c r="J351" s="749" t="s">
        <v>825</v>
      </c>
      <c r="K351" s="749" t="s">
        <v>568</v>
      </c>
      <c r="L351" s="752">
        <v>54.707500000000003</v>
      </c>
      <c r="M351" s="752">
        <v>20</v>
      </c>
      <c r="N351" s="753">
        <v>1094.1500000000001</v>
      </c>
    </row>
    <row r="352" spans="1:14" ht="14.4" customHeight="1" x14ac:dyDescent="0.3">
      <c r="A352" s="747" t="s">
        <v>566</v>
      </c>
      <c r="B352" s="748" t="s">
        <v>567</v>
      </c>
      <c r="C352" s="749" t="s">
        <v>591</v>
      </c>
      <c r="D352" s="750" t="s">
        <v>592</v>
      </c>
      <c r="E352" s="751">
        <v>50113001</v>
      </c>
      <c r="F352" s="750" t="s">
        <v>651</v>
      </c>
      <c r="G352" s="749" t="s">
        <v>568</v>
      </c>
      <c r="H352" s="749">
        <v>200352</v>
      </c>
      <c r="I352" s="749">
        <v>200352</v>
      </c>
      <c r="J352" s="749" t="s">
        <v>1119</v>
      </c>
      <c r="K352" s="749" t="s">
        <v>1120</v>
      </c>
      <c r="L352" s="752">
        <v>504.90000000000003</v>
      </c>
      <c r="M352" s="752">
        <v>2</v>
      </c>
      <c r="N352" s="753">
        <v>1009.8000000000001</v>
      </c>
    </row>
    <row r="353" spans="1:14" ht="14.4" customHeight="1" x14ac:dyDescent="0.3">
      <c r="A353" s="747" t="s">
        <v>566</v>
      </c>
      <c r="B353" s="748" t="s">
        <v>567</v>
      </c>
      <c r="C353" s="749" t="s">
        <v>591</v>
      </c>
      <c r="D353" s="750" t="s">
        <v>592</v>
      </c>
      <c r="E353" s="751">
        <v>50113001</v>
      </c>
      <c r="F353" s="750" t="s">
        <v>651</v>
      </c>
      <c r="G353" s="749" t="s">
        <v>652</v>
      </c>
      <c r="H353" s="749">
        <v>394712</v>
      </c>
      <c r="I353" s="749">
        <v>0</v>
      </c>
      <c r="J353" s="749" t="s">
        <v>832</v>
      </c>
      <c r="K353" s="749" t="s">
        <v>833</v>
      </c>
      <c r="L353" s="752">
        <v>23.700000000000003</v>
      </c>
      <c r="M353" s="752">
        <v>18</v>
      </c>
      <c r="N353" s="753">
        <v>426.6</v>
      </c>
    </row>
    <row r="354" spans="1:14" ht="14.4" customHeight="1" x14ac:dyDescent="0.3">
      <c r="A354" s="747" t="s">
        <v>566</v>
      </c>
      <c r="B354" s="748" t="s">
        <v>567</v>
      </c>
      <c r="C354" s="749" t="s">
        <v>591</v>
      </c>
      <c r="D354" s="750" t="s">
        <v>592</v>
      </c>
      <c r="E354" s="751">
        <v>50113001</v>
      </c>
      <c r="F354" s="750" t="s">
        <v>651</v>
      </c>
      <c r="G354" s="749" t="s">
        <v>652</v>
      </c>
      <c r="H354" s="749">
        <v>134821</v>
      </c>
      <c r="I354" s="749">
        <v>134821</v>
      </c>
      <c r="J354" s="749" t="s">
        <v>1123</v>
      </c>
      <c r="K354" s="749" t="s">
        <v>1124</v>
      </c>
      <c r="L354" s="752">
        <v>264.99</v>
      </c>
      <c r="M354" s="752">
        <v>91</v>
      </c>
      <c r="N354" s="753">
        <v>24114.09</v>
      </c>
    </row>
    <row r="355" spans="1:14" ht="14.4" customHeight="1" x14ac:dyDescent="0.3">
      <c r="A355" s="747" t="s">
        <v>566</v>
      </c>
      <c r="B355" s="748" t="s">
        <v>567</v>
      </c>
      <c r="C355" s="749" t="s">
        <v>591</v>
      </c>
      <c r="D355" s="750" t="s">
        <v>592</v>
      </c>
      <c r="E355" s="751">
        <v>50113001</v>
      </c>
      <c r="F355" s="750" t="s">
        <v>651</v>
      </c>
      <c r="G355" s="749" t="s">
        <v>652</v>
      </c>
      <c r="H355" s="749">
        <v>134824</v>
      </c>
      <c r="I355" s="749">
        <v>134824</v>
      </c>
      <c r="J355" s="749" t="s">
        <v>840</v>
      </c>
      <c r="K355" s="749" t="s">
        <v>841</v>
      </c>
      <c r="L355" s="752">
        <v>199.98</v>
      </c>
      <c r="M355" s="752">
        <v>57</v>
      </c>
      <c r="N355" s="753">
        <v>11398.859999999999</v>
      </c>
    </row>
    <row r="356" spans="1:14" ht="14.4" customHeight="1" x14ac:dyDescent="0.3">
      <c r="A356" s="747" t="s">
        <v>566</v>
      </c>
      <c r="B356" s="748" t="s">
        <v>567</v>
      </c>
      <c r="C356" s="749" t="s">
        <v>591</v>
      </c>
      <c r="D356" s="750" t="s">
        <v>592</v>
      </c>
      <c r="E356" s="751">
        <v>50113001</v>
      </c>
      <c r="F356" s="750" t="s">
        <v>651</v>
      </c>
      <c r="G356" s="749" t="s">
        <v>657</v>
      </c>
      <c r="H356" s="749">
        <v>197125</v>
      </c>
      <c r="I356" s="749">
        <v>197125</v>
      </c>
      <c r="J356" s="749" t="s">
        <v>1126</v>
      </c>
      <c r="K356" s="749" t="s">
        <v>1127</v>
      </c>
      <c r="L356" s="752">
        <v>110</v>
      </c>
      <c r="M356" s="752">
        <v>40</v>
      </c>
      <c r="N356" s="753">
        <v>4400</v>
      </c>
    </row>
    <row r="357" spans="1:14" ht="14.4" customHeight="1" x14ac:dyDescent="0.3">
      <c r="A357" s="747" t="s">
        <v>566</v>
      </c>
      <c r="B357" s="748" t="s">
        <v>567</v>
      </c>
      <c r="C357" s="749" t="s">
        <v>591</v>
      </c>
      <c r="D357" s="750" t="s">
        <v>592</v>
      </c>
      <c r="E357" s="751">
        <v>50113001</v>
      </c>
      <c r="F357" s="750" t="s">
        <v>651</v>
      </c>
      <c r="G357" s="749" t="s">
        <v>652</v>
      </c>
      <c r="H357" s="749">
        <v>185812</v>
      </c>
      <c r="I357" s="749">
        <v>85812</v>
      </c>
      <c r="J357" s="749" t="s">
        <v>1170</v>
      </c>
      <c r="K357" s="749" t="s">
        <v>1171</v>
      </c>
      <c r="L357" s="752">
        <v>51.920000000000016</v>
      </c>
      <c r="M357" s="752">
        <v>2</v>
      </c>
      <c r="N357" s="753">
        <v>103.84000000000003</v>
      </c>
    </row>
    <row r="358" spans="1:14" ht="14.4" customHeight="1" x14ac:dyDescent="0.3">
      <c r="A358" s="747" t="s">
        <v>566</v>
      </c>
      <c r="B358" s="748" t="s">
        <v>567</v>
      </c>
      <c r="C358" s="749" t="s">
        <v>591</v>
      </c>
      <c r="D358" s="750" t="s">
        <v>592</v>
      </c>
      <c r="E358" s="751">
        <v>50113001</v>
      </c>
      <c r="F358" s="750" t="s">
        <v>651</v>
      </c>
      <c r="G358" s="749" t="s">
        <v>652</v>
      </c>
      <c r="H358" s="749">
        <v>203092</v>
      </c>
      <c r="I358" s="749">
        <v>203092</v>
      </c>
      <c r="J358" s="749" t="s">
        <v>858</v>
      </c>
      <c r="K358" s="749" t="s">
        <v>859</v>
      </c>
      <c r="L358" s="752">
        <v>149.05000000000001</v>
      </c>
      <c r="M358" s="752">
        <v>1</v>
      </c>
      <c r="N358" s="753">
        <v>149.05000000000001</v>
      </c>
    </row>
    <row r="359" spans="1:14" ht="14.4" customHeight="1" x14ac:dyDescent="0.3">
      <c r="A359" s="747" t="s">
        <v>566</v>
      </c>
      <c r="B359" s="748" t="s">
        <v>567</v>
      </c>
      <c r="C359" s="749" t="s">
        <v>591</v>
      </c>
      <c r="D359" s="750" t="s">
        <v>592</v>
      </c>
      <c r="E359" s="751">
        <v>50113001</v>
      </c>
      <c r="F359" s="750" t="s">
        <v>651</v>
      </c>
      <c r="G359" s="749" t="s">
        <v>652</v>
      </c>
      <c r="H359" s="749">
        <v>100498</v>
      </c>
      <c r="I359" s="749">
        <v>498</v>
      </c>
      <c r="J359" s="749" t="s">
        <v>665</v>
      </c>
      <c r="K359" s="749" t="s">
        <v>666</v>
      </c>
      <c r="L359" s="752">
        <v>108.86</v>
      </c>
      <c r="M359" s="752">
        <v>2</v>
      </c>
      <c r="N359" s="753">
        <v>217.72</v>
      </c>
    </row>
    <row r="360" spans="1:14" ht="14.4" customHeight="1" x14ac:dyDescent="0.3">
      <c r="A360" s="747" t="s">
        <v>566</v>
      </c>
      <c r="B360" s="748" t="s">
        <v>567</v>
      </c>
      <c r="C360" s="749" t="s">
        <v>591</v>
      </c>
      <c r="D360" s="750" t="s">
        <v>592</v>
      </c>
      <c r="E360" s="751">
        <v>50113001</v>
      </c>
      <c r="F360" s="750" t="s">
        <v>651</v>
      </c>
      <c r="G360" s="749" t="s">
        <v>652</v>
      </c>
      <c r="H360" s="749">
        <v>190021</v>
      </c>
      <c r="I360" s="749">
        <v>90021</v>
      </c>
      <c r="J360" s="749" t="s">
        <v>1128</v>
      </c>
      <c r="K360" s="749" t="s">
        <v>1129</v>
      </c>
      <c r="L360" s="752">
        <v>599.51999999999987</v>
      </c>
      <c r="M360" s="752">
        <v>10</v>
      </c>
      <c r="N360" s="753">
        <v>5995.1999999999989</v>
      </c>
    </row>
    <row r="361" spans="1:14" ht="14.4" customHeight="1" x14ac:dyDescent="0.3">
      <c r="A361" s="747" t="s">
        <v>566</v>
      </c>
      <c r="B361" s="748" t="s">
        <v>567</v>
      </c>
      <c r="C361" s="749" t="s">
        <v>591</v>
      </c>
      <c r="D361" s="750" t="s">
        <v>592</v>
      </c>
      <c r="E361" s="751">
        <v>50113001</v>
      </c>
      <c r="F361" s="750" t="s">
        <v>651</v>
      </c>
      <c r="G361" s="749" t="s">
        <v>652</v>
      </c>
      <c r="H361" s="749">
        <v>192836</v>
      </c>
      <c r="I361" s="749">
        <v>92836</v>
      </c>
      <c r="J361" s="749" t="s">
        <v>1130</v>
      </c>
      <c r="K361" s="749" t="s">
        <v>1131</v>
      </c>
      <c r="L361" s="752">
        <v>599.27</v>
      </c>
      <c r="M361" s="752">
        <v>9</v>
      </c>
      <c r="N361" s="753">
        <v>5393.43</v>
      </c>
    </row>
    <row r="362" spans="1:14" ht="14.4" customHeight="1" x14ac:dyDescent="0.3">
      <c r="A362" s="747" t="s">
        <v>566</v>
      </c>
      <c r="B362" s="748" t="s">
        <v>567</v>
      </c>
      <c r="C362" s="749" t="s">
        <v>591</v>
      </c>
      <c r="D362" s="750" t="s">
        <v>592</v>
      </c>
      <c r="E362" s="751">
        <v>50113001</v>
      </c>
      <c r="F362" s="750" t="s">
        <v>651</v>
      </c>
      <c r="G362" s="749" t="s">
        <v>652</v>
      </c>
      <c r="H362" s="749">
        <v>100502</v>
      </c>
      <c r="I362" s="749">
        <v>502</v>
      </c>
      <c r="J362" s="749" t="s">
        <v>868</v>
      </c>
      <c r="K362" s="749" t="s">
        <v>869</v>
      </c>
      <c r="L362" s="752">
        <v>238.66999999999996</v>
      </c>
      <c r="M362" s="752">
        <v>18</v>
      </c>
      <c r="N362" s="753">
        <v>4296.0599999999995</v>
      </c>
    </row>
    <row r="363" spans="1:14" ht="14.4" customHeight="1" x14ac:dyDescent="0.3">
      <c r="A363" s="747" t="s">
        <v>566</v>
      </c>
      <c r="B363" s="748" t="s">
        <v>567</v>
      </c>
      <c r="C363" s="749" t="s">
        <v>591</v>
      </c>
      <c r="D363" s="750" t="s">
        <v>592</v>
      </c>
      <c r="E363" s="751">
        <v>50113001</v>
      </c>
      <c r="F363" s="750" t="s">
        <v>651</v>
      </c>
      <c r="G363" s="749" t="s">
        <v>657</v>
      </c>
      <c r="H363" s="749">
        <v>127736</v>
      </c>
      <c r="I363" s="749">
        <v>127736</v>
      </c>
      <c r="J363" s="749" t="s">
        <v>667</v>
      </c>
      <c r="K363" s="749" t="s">
        <v>668</v>
      </c>
      <c r="L363" s="752">
        <v>49.370000000000005</v>
      </c>
      <c r="M363" s="752">
        <v>22</v>
      </c>
      <c r="N363" s="753">
        <v>1086.1400000000001</v>
      </c>
    </row>
    <row r="364" spans="1:14" ht="14.4" customHeight="1" x14ac:dyDescent="0.3">
      <c r="A364" s="747" t="s">
        <v>566</v>
      </c>
      <c r="B364" s="748" t="s">
        <v>567</v>
      </c>
      <c r="C364" s="749" t="s">
        <v>591</v>
      </c>
      <c r="D364" s="750" t="s">
        <v>592</v>
      </c>
      <c r="E364" s="751">
        <v>50113001</v>
      </c>
      <c r="F364" s="750" t="s">
        <v>651</v>
      </c>
      <c r="G364" s="749" t="s">
        <v>652</v>
      </c>
      <c r="H364" s="749">
        <v>118656</v>
      </c>
      <c r="I364" s="749">
        <v>118656</v>
      </c>
      <c r="J364" s="749" t="s">
        <v>1132</v>
      </c>
      <c r="K364" s="749" t="s">
        <v>1133</v>
      </c>
      <c r="L364" s="752">
        <v>663.35111111111132</v>
      </c>
      <c r="M364" s="752">
        <v>9</v>
      </c>
      <c r="N364" s="753">
        <v>5970.1600000000017</v>
      </c>
    </row>
    <row r="365" spans="1:14" ht="14.4" customHeight="1" x14ac:dyDescent="0.3">
      <c r="A365" s="747" t="s">
        <v>566</v>
      </c>
      <c r="B365" s="748" t="s">
        <v>567</v>
      </c>
      <c r="C365" s="749" t="s">
        <v>591</v>
      </c>
      <c r="D365" s="750" t="s">
        <v>592</v>
      </c>
      <c r="E365" s="751">
        <v>50113001</v>
      </c>
      <c r="F365" s="750" t="s">
        <v>651</v>
      </c>
      <c r="G365" s="749" t="s">
        <v>652</v>
      </c>
      <c r="H365" s="749">
        <v>194763</v>
      </c>
      <c r="I365" s="749">
        <v>94763</v>
      </c>
      <c r="J365" s="749" t="s">
        <v>1134</v>
      </c>
      <c r="K365" s="749" t="s">
        <v>1135</v>
      </c>
      <c r="L365" s="752">
        <v>83.800000000000011</v>
      </c>
      <c r="M365" s="752">
        <v>11</v>
      </c>
      <c r="N365" s="753">
        <v>921.80000000000018</v>
      </c>
    </row>
    <row r="366" spans="1:14" ht="14.4" customHeight="1" x14ac:dyDescent="0.3">
      <c r="A366" s="747" t="s">
        <v>566</v>
      </c>
      <c r="B366" s="748" t="s">
        <v>567</v>
      </c>
      <c r="C366" s="749" t="s">
        <v>591</v>
      </c>
      <c r="D366" s="750" t="s">
        <v>592</v>
      </c>
      <c r="E366" s="751">
        <v>50113001</v>
      </c>
      <c r="F366" s="750" t="s">
        <v>651</v>
      </c>
      <c r="G366" s="749" t="s">
        <v>657</v>
      </c>
      <c r="H366" s="749">
        <v>140361</v>
      </c>
      <c r="I366" s="749">
        <v>40361</v>
      </c>
      <c r="J366" s="749" t="s">
        <v>884</v>
      </c>
      <c r="K366" s="749" t="s">
        <v>1172</v>
      </c>
      <c r="L366" s="752">
        <v>107.45999999999998</v>
      </c>
      <c r="M366" s="752">
        <v>1</v>
      </c>
      <c r="N366" s="753">
        <v>107.45999999999998</v>
      </c>
    </row>
    <row r="367" spans="1:14" ht="14.4" customHeight="1" x14ac:dyDescent="0.3">
      <c r="A367" s="747" t="s">
        <v>566</v>
      </c>
      <c r="B367" s="748" t="s">
        <v>567</v>
      </c>
      <c r="C367" s="749" t="s">
        <v>591</v>
      </c>
      <c r="D367" s="750" t="s">
        <v>592</v>
      </c>
      <c r="E367" s="751">
        <v>50113001</v>
      </c>
      <c r="F367" s="750" t="s">
        <v>651</v>
      </c>
      <c r="G367" s="749" t="s">
        <v>657</v>
      </c>
      <c r="H367" s="749">
        <v>140362</v>
      </c>
      <c r="I367" s="749">
        <v>40362</v>
      </c>
      <c r="J367" s="749" t="s">
        <v>884</v>
      </c>
      <c r="K367" s="749" t="s">
        <v>885</v>
      </c>
      <c r="L367" s="752">
        <v>651.5</v>
      </c>
      <c r="M367" s="752">
        <v>5</v>
      </c>
      <c r="N367" s="753">
        <v>3257.5</v>
      </c>
    </row>
    <row r="368" spans="1:14" ht="14.4" customHeight="1" x14ac:dyDescent="0.3">
      <c r="A368" s="747" t="s">
        <v>566</v>
      </c>
      <c r="B368" s="748" t="s">
        <v>567</v>
      </c>
      <c r="C368" s="749" t="s">
        <v>591</v>
      </c>
      <c r="D368" s="750" t="s">
        <v>592</v>
      </c>
      <c r="E368" s="751">
        <v>50113001</v>
      </c>
      <c r="F368" s="750" t="s">
        <v>651</v>
      </c>
      <c r="G368" s="749" t="s">
        <v>652</v>
      </c>
      <c r="H368" s="749">
        <v>100536</v>
      </c>
      <c r="I368" s="749">
        <v>536</v>
      </c>
      <c r="J368" s="749" t="s">
        <v>1138</v>
      </c>
      <c r="K368" s="749" t="s">
        <v>1092</v>
      </c>
      <c r="L368" s="752">
        <v>140.24864864864864</v>
      </c>
      <c r="M368" s="752">
        <v>37</v>
      </c>
      <c r="N368" s="753">
        <v>5189.2</v>
      </c>
    </row>
    <row r="369" spans="1:14" ht="14.4" customHeight="1" x14ac:dyDescent="0.3">
      <c r="A369" s="747" t="s">
        <v>566</v>
      </c>
      <c r="B369" s="748" t="s">
        <v>567</v>
      </c>
      <c r="C369" s="749" t="s">
        <v>591</v>
      </c>
      <c r="D369" s="750" t="s">
        <v>592</v>
      </c>
      <c r="E369" s="751">
        <v>50113001</v>
      </c>
      <c r="F369" s="750" t="s">
        <v>651</v>
      </c>
      <c r="G369" s="749" t="s">
        <v>657</v>
      </c>
      <c r="H369" s="749">
        <v>107981</v>
      </c>
      <c r="I369" s="749">
        <v>7981</v>
      </c>
      <c r="J369" s="749" t="s">
        <v>669</v>
      </c>
      <c r="K369" s="749" t="s">
        <v>670</v>
      </c>
      <c r="L369" s="752">
        <v>50.724615384615383</v>
      </c>
      <c r="M369" s="752">
        <v>78</v>
      </c>
      <c r="N369" s="753">
        <v>3956.52</v>
      </c>
    </row>
    <row r="370" spans="1:14" ht="14.4" customHeight="1" x14ac:dyDescent="0.3">
      <c r="A370" s="747" t="s">
        <v>566</v>
      </c>
      <c r="B370" s="748" t="s">
        <v>567</v>
      </c>
      <c r="C370" s="749" t="s">
        <v>591</v>
      </c>
      <c r="D370" s="750" t="s">
        <v>592</v>
      </c>
      <c r="E370" s="751">
        <v>50113001</v>
      </c>
      <c r="F370" s="750" t="s">
        <v>651</v>
      </c>
      <c r="G370" s="749" t="s">
        <v>657</v>
      </c>
      <c r="H370" s="749">
        <v>187607</v>
      </c>
      <c r="I370" s="749">
        <v>187607</v>
      </c>
      <c r="J370" s="749" t="s">
        <v>1139</v>
      </c>
      <c r="K370" s="749" t="s">
        <v>1140</v>
      </c>
      <c r="L370" s="752">
        <v>273.89999999999998</v>
      </c>
      <c r="M370" s="752">
        <v>10</v>
      </c>
      <c r="N370" s="753">
        <v>2739</v>
      </c>
    </row>
    <row r="371" spans="1:14" ht="14.4" customHeight="1" x14ac:dyDescent="0.3">
      <c r="A371" s="747" t="s">
        <v>566</v>
      </c>
      <c r="B371" s="748" t="s">
        <v>567</v>
      </c>
      <c r="C371" s="749" t="s">
        <v>591</v>
      </c>
      <c r="D371" s="750" t="s">
        <v>592</v>
      </c>
      <c r="E371" s="751">
        <v>50113001</v>
      </c>
      <c r="F371" s="750" t="s">
        <v>651</v>
      </c>
      <c r="G371" s="749" t="s">
        <v>652</v>
      </c>
      <c r="H371" s="749">
        <v>100874</v>
      </c>
      <c r="I371" s="749">
        <v>874</v>
      </c>
      <c r="J371" s="749" t="s">
        <v>1141</v>
      </c>
      <c r="K371" s="749" t="s">
        <v>894</v>
      </c>
      <c r="L371" s="752">
        <v>49.487368421052629</v>
      </c>
      <c r="M371" s="752">
        <v>19</v>
      </c>
      <c r="N371" s="753">
        <v>940.26</v>
      </c>
    </row>
    <row r="372" spans="1:14" ht="14.4" customHeight="1" x14ac:dyDescent="0.3">
      <c r="A372" s="747" t="s">
        <v>566</v>
      </c>
      <c r="B372" s="748" t="s">
        <v>567</v>
      </c>
      <c r="C372" s="749" t="s">
        <v>591</v>
      </c>
      <c r="D372" s="750" t="s">
        <v>592</v>
      </c>
      <c r="E372" s="751">
        <v>50113001</v>
      </c>
      <c r="F372" s="750" t="s">
        <v>651</v>
      </c>
      <c r="G372" s="749" t="s">
        <v>657</v>
      </c>
      <c r="H372" s="749">
        <v>157871</v>
      </c>
      <c r="I372" s="749">
        <v>157871</v>
      </c>
      <c r="J372" s="749" t="s">
        <v>1142</v>
      </c>
      <c r="K372" s="749" t="s">
        <v>1143</v>
      </c>
      <c r="L372" s="752">
        <v>164.99999999999997</v>
      </c>
      <c r="M372" s="752">
        <v>1</v>
      </c>
      <c r="N372" s="753">
        <v>164.99999999999997</v>
      </c>
    </row>
    <row r="373" spans="1:14" ht="14.4" customHeight="1" x14ac:dyDescent="0.3">
      <c r="A373" s="747" t="s">
        <v>566</v>
      </c>
      <c r="B373" s="748" t="s">
        <v>567</v>
      </c>
      <c r="C373" s="749" t="s">
        <v>591</v>
      </c>
      <c r="D373" s="750" t="s">
        <v>592</v>
      </c>
      <c r="E373" s="751">
        <v>50113001</v>
      </c>
      <c r="F373" s="750" t="s">
        <v>651</v>
      </c>
      <c r="G373" s="749" t="s">
        <v>657</v>
      </c>
      <c r="H373" s="749">
        <v>850729</v>
      </c>
      <c r="I373" s="749">
        <v>157875</v>
      </c>
      <c r="J373" s="749" t="s">
        <v>897</v>
      </c>
      <c r="K373" s="749" t="s">
        <v>898</v>
      </c>
      <c r="L373" s="752">
        <v>225.5</v>
      </c>
      <c r="M373" s="752">
        <v>13</v>
      </c>
      <c r="N373" s="753">
        <v>2931.5</v>
      </c>
    </row>
    <row r="374" spans="1:14" ht="14.4" customHeight="1" x14ac:dyDescent="0.3">
      <c r="A374" s="747" t="s">
        <v>566</v>
      </c>
      <c r="B374" s="748" t="s">
        <v>567</v>
      </c>
      <c r="C374" s="749" t="s">
        <v>591</v>
      </c>
      <c r="D374" s="750" t="s">
        <v>592</v>
      </c>
      <c r="E374" s="751">
        <v>50113001</v>
      </c>
      <c r="F374" s="750" t="s">
        <v>651</v>
      </c>
      <c r="G374" s="749" t="s">
        <v>652</v>
      </c>
      <c r="H374" s="749">
        <v>147671</v>
      </c>
      <c r="I374" s="749">
        <v>47671</v>
      </c>
      <c r="J374" s="749" t="s">
        <v>1144</v>
      </c>
      <c r="K374" s="749" t="s">
        <v>1145</v>
      </c>
      <c r="L374" s="752">
        <v>351.19</v>
      </c>
      <c r="M374" s="752">
        <v>4</v>
      </c>
      <c r="N374" s="753">
        <v>1404.76</v>
      </c>
    </row>
    <row r="375" spans="1:14" ht="14.4" customHeight="1" x14ac:dyDescent="0.3">
      <c r="A375" s="747" t="s">
        <v>566</v>
      </c>
      <c r="B375" s="748" t="s">
        <v>567</v>
      </c>
      <c r="C375" s="749" t="s">
        <v>591</v>
      </c>
      <c r="D375" s="750" t="s">
        <v>592</v>
      </c>
      <c r="E375" s="751">
        <v>50113001</v>
      </c>
      <c r="F375" s="750" t="s">
        <v>651</v>
      </c>
      <c r="G375" s="749" t="s">
        <v>568</v>
      </c>
      <c r="H375" s="749">
        <v>118175</v>
      </c>
      <c r="I375" s="749">
        <v>18175</v>
      </c>
      <c r="J375" s="749" t="s">
        <v>905</v>
      </c>
      <c r="K375" s="749" t="s">
        <v>906</v>
      </c>
      <c r="L375" s="752">
        <v>851.39999999999986</v>
      </c>
      <c r="M375" s="752">
        <v>15</v>
      </c>
      <c r="N375" s="753">
        <v>12770.999999999998</v>
      </c>
    </row>
    <row r="376" spans="1:14" ht="14.4" customHeight="1" x14ac:dyDescent="0.3">
      <c r="A376" s="747" t="s">
        <v>566</v>
      </c>
      <c r="B376" s="748" t="s">
        <v>567</v>
      </c>
      <c r="C376" s="749" t="s">
        <v>591</v>
      </c>
      <c r="D376" s="750" t="s">
        <v>592</v>
      </c>
      <c r="E376" s="751">
        <v>50113001</v>
      </c>
      <c r="F376" s="750" t="s">
        <v>651</v>
      </c>
      <c r="G376" s="749" t="s">
        <v>652</v>
      </c>
      <c r="H376" s="749">
        <v>849310</v>
      </c>
      <c r="I376" s="749">
        <v>126689</v>
      </c>
      <c r="J376" s="749" t="s">
        <v>1146</v>
      </c>
      <c r="K376" s="749" t="s">
        <v>1147</v>
      </c>
      <c r="L376" s="752">
        <v>218.9</v>
      </c>
      <c r="M376" s="752">
        <v>6</v>
      </c>
      <c r="N376" s="753">
        <v>1313.4</v>
      </c>
    </row>
    <row r="377" spans="1:14" ht="14.4" customHeight="1" x14ac:dyDescent="0.3">
      <c r="A377" s="747" t="s">
        <v>566</v>
      </c>
      <c r="B377" s="748" t="s">
        <v>567</v>
      </c>
      <c r="C377" s="749" t="s">
        <v>591</v>
      </c>
      <c r="D377" s="750" t="s">
        <v>592</v>
      </c>
      <c r="E377" s="751">
        <v>50113001</v>
      </c>
      <c r="F377" s="750" t="s">
        <v>651</v>
      </c>
      <c r="G377" s="749" t="s">
        <v>652</v>
      </c>
      <c r="H377" s="749">
        <v>118305</v>
      </c>
      <c r="I377" s="749">
        <v>18305</v>
      </c>
      <c r="J377" s="749" t="s">
        <v>913</v>
      </c>
      <c r="K377" s="749" t="s">
        <v>914</v>
      </c>
      <c r="L377" s="752">
        <v>242</v>
      </c>
      <c r="M377" s="752">
        <v>42</v>
      </c>
      <c r="N377" s="753">
        <v>10164</v>
      </c>
    </row>
    <row r="378" spans="1:14" ht="14.4" customHeight="1" x14ac:dyDescent="0.3">
      <c r="A378" s="747" t="s">
        <v>566</v>
      </c>
      <c r="B378" s="748" t="s">
        <v>567</v>
      </c>
      <c r="C378" s="749" t="s">
        <v>591</v>
      </c>
      <c r="D378" s="750" t="s">
        <v>592</v>
      </c>
      <c r="E378" s="751">
        <v>50113001</v>
      </c>
      <c r="F378" s="750" t="s">
        <v>651</v>
      </c>
      <c r="G378" s="749" t="s">
        <v>652</v>
      </c>
      <c r="H378" s="749">
        <v>13440</v>
      </c>
      <c r="I378" s="749">
        <v>13440</v>
      </c>
      <c r="J378" s="749" t="s">
        <v>915</v>
      </c>
      <c r="K378" s="749" t="s">
        <v>797</v>
      </c>
      <c r="L378" s="752">
        <v>396.00001001727514</v>
      </c>
      <c r="M378" s="752">
        <v>25</v>
      </c>
      <c r="N378" s="753">
        <v>9900.0002504318782</v>
      </c>
    </row>
    <row r="379" spans="1:14" ht="14.4" customHeight="1" x14ac:dyDescent="0.3">
      <c r="A379" s="747" t="s">
        <v>566</v>
      </c>
      <c r="B379" s="748" t="s">
        <v>567</v>
      </c>
      <c r="C379" s="749" t="s">
        <v>591</v>
      </c>
      <c r="D379" s="750" t="s">
        <v>592</v>
      </c>
      <c r="E379" s="751">
        <v>50113001</v>
      </c>
      <c r="F379" s="750" t="s">
        <v>651</v>
      </c>
      <c r="G379" s="749" t="s">
        <v>652</v>
      </c>
      <c r="H379" s="749">
        <v>113441</v>
      </c>
      <c r="I379" s="749">
        <v>13441</v>
      </c>
      <c r="J379" s="749" t="s">
        <v>915</v>
      </c>
      <c r="K379" s="749" t="s">
        <v>798</v>
      </c>
      <c r="L379" s="752">
        <v>246.5</v>
      </c>
      <c r="M379" s="752">
        <v>10</v>
      </c>
      <c r="N379" s="753">
        <v>2465</v>
      </c>
    </row>
    <row r="380" spans="1:14" ht="14.4" customHeight="1" x14ac:dyDescent="0.3">
      <c r="A380" s="747" t="s">
        <v>566</v>
      </c>
      <c r="B380" s="748" t="s">
        <v>567</v>
      </c>
      <c r="C380" s="749" t="s">
        <v>591</v>
      </c>
      <c r="D380" s="750" t="s">
        <v>592</v>
      </c>
      <c r="E380" s="751">
        <v>50113001</v>
      </c>
      <c r="F380" s="750" t="s">
        <v>651</v>
      </c>
      <c r="G380" s="749" t="s">
        <v>657</v>
      </c>
      <c r="H380" s="749">
        <v>846853</v>
      </c>
      <c r="I380" s="749">
        <v>124418</v>
      </c>
      <c r="J380" s="749" t="s">
        <v>1154</v>
      </c>
      <c r="K380" s="749" t="s">
        <v>1155</v>
      </c>
      <c r="L380" s="752">
        <v>715</v>
      </c>
      <c r="M380" s="752">
        <v>155</v>
      </c>
      <c r="N380" s="753">
        <v>110825</v>
      </c>
    </row>
    <row r="381" spans="1:14" ht="14.4" customHeight="1" x14ac:dyDescent="0.3">
      <c r="A381" s="747" t="s">
        <v>566</v>
      </c>
      <c r="B381" s="748" t="s">
        <v>567</v>
      </c>
      <c r="C381" s="749" t="s">
        <v>591</v>
      </c>
      <c r="D381" s="750" t="s">
        <v>592</v>
      </c>
      <c r="E381" s="751">
        <v>50113001</v>
      </c>
      <c r="F381" s="750" t="s">
        <v>651</v>
      </c>
      <c r="G381" s="749" t="s">
        <v>652</v>
      </c>
      <c r="H381" s="749">
        <v>208646</v>
      </c>
      <c r="I381" s="749">
        <v>208646</v>
      </c>
      <c r="J381" s="749" t="s">
        <v>1156</v>
      </c>
      <c r="K381" s="749" t="s">
        <v>1157</v>
      </c>
      <c r="L381" s="752">
        <v>63.46</v>
      </c>
      <c r="M381" s="752">
        <v>1</v>
      </c>
      <c r="N381" s="753">
        <v>63.46</v>
      </c>
    </row>
    <row r="382" spans="1:14" ht="14.4" customHeight="1" x14ac:dyDescent="0.3">
      <c r="A382" s="747" t="s">
        <v>566</v>
      </c>
      <c r="B382" s="748" t="s">
        <v>567</v>
      </c>
      <c r="C382" s="749" t="s">
        <v>591</v>
      </c>
      <c r="D382" s="750" t="s">
        <v>592</v>
      </c>
      <c r="E382" s="751">
        <v>50113001</v>
      </c>
      <c r="F382" s="750" t="s">
        <v>651</v>
      </c>
      <c r="G382" s="749" t="s">
        <v>657</v>
      </c>
      <c r="H382" s="749">
        <v>160319</v>
      </c>
      <c r="I382" s="749">
        <v>160319</v>
      </c>
      <c r="J382" s="749" t="s">
        <v>1158</v>
      </c>
      <c r="K382" s="749" t="s">
        <v>1159</v>
      </c>
      <c r="L382" s="752">
        <v>2032.8</v>
      </c>
      <c r="M382" s="752">
        <v>85</v>
      </c>
      <c r="N382" s="753">
        <v>172788</v>
      </c>
    </row>
    <row r="383" spans="1:14" ht="14.4" customHeight="1" x14ac:dyDescent="0.3">
      <c r="A383" s="747" t="s">
        <v>566</v>
      </c>
      <c r="B383" s="748" t="s">
        <v>567</v>
      </c>
      <c r="C383" s="749" t="s">
        <v>591</v>
      </c>
      <c r="D383" s="750" t="s">
        <v>592</v>
      </c>
      <c r="E383" s="751">
        <v>50113001</v>
      </c>
      <c r="F383" s="750" t="s">
        <v>651</v>
      </c>
      <c r="G383" s="749" t="s">
        <v>652</v>
      </c>
      <c r="H383" s="749">
        <v>216573</v>
      </c>
      <c r="I383" s="749">
        <v>216573</v>
      </c>
      <c r="J383" s="749" t="s">
        <v>940</v>
      </c>
      <c r="K383" s="749" t="s">
        <v>941</v>
      </c>
      <c r="L383" s="752">
        <v>61.78</v>
      </c>
      <c r="M383" s="752">
        <v>110</v>
      </c>
      <c r="N383" s="753">
        <v>6795.8</v>
      </c>
    </row>
    <row r="384" spans="1:14" ht="14.4" customHeight="1" x14ac:dyDescent="0.3">
      <c r="A384" s="747" t="s">
        <v>566</v>
      </c>
      <c r="B384" s="748" t="s">
        <v>567</v>
      </c>
      <c r="C384" s="749" t="s">
        <v>591</v>
      </c>
      <c r="D384" s="750" t="s">
        <v>592</v>
      </c>
      <c r="E384" s="751">
        <v>50113001</v>
      </c>
      <c r="F384" s="750" t="s">
        <v>651</v>
      </c>
      <c r="G384" s="749" t="s">
        <v>652</v>
      </c>
      <c r="H384" s="749">
        <v>100610</v>
      </c>
      <c r="I384" s="749">
        <v>610</v>
      </c>
      <c r="J384" s="749" t="s">
        <v>942</v>
      </c>
      <c r="K384" s="749" t="s">
        <v>943</v>
      </c>
      <c r="L384" s="752">
        <v>69.743333333333325</v>
      </c>
      <c r="M384" s="752">
        <v>6</v>
      </c>
      <c r="N384" s="753">
        <v>418.46</v>
      </c>
    </row>
    <row r="385" spans="1:14" ht="14.4" customHeight="1" x14ac:dyDescent="0.3">
      <c r="A385" s="747" t="s">
        <v>566</v>
      </c>
      <c r="B385" s="748" t="s">
        <v>567</v>
      </c>
      <c r="C385" s="749" t="s">
        <v>591</v>
      </c>
      <c r="D385" s="750" t="s">
        <v>592</v>
      </c>
      <c r="E385" s="751">
        <v>50113001</v>
      </c>
      <c r="F385" s="750" t="s">
        <v>651</v>
      </c>
      <c r="G385" s="749" t="s">
        <v>652</v>
      </c>
      <c r="H385" s="749">
        <v>100612</v>
      </c>
      <c r="I385" s="749">
        <v>612</v>
      </c>
      <c r="J385" s="749" t="s">
        <v>944</v>
      </c>
      <c r="K385" s="749" t="s">
        <v>945</v>
      </c>
      <c r="L385" s="752">
        <v>63.18060606060606</v>
      </c>
      <c r="M385" s="752">
        <v>99</v>
      </c>
      <c r="N385" s="753">
        <v>6254.88</v>
      </c>
    </row>
    <row r="386" spans="1:14" ht="14.4" customHeight="1" x14ac:dyDescent="0.3">
      <c r="A386" s="747" t="s">
        <v>566</v>
      </c>
      <c r="B386" s="748" t="s">
        <v>567</v>
      </c>
      <c r="C386" s="749" t="s">
        <v>591</v>
      </c>
      <c r="D386" s="750" t="s">
        <v>592</v>
      </c>
      <c r="E386" s="751">
        <v>50113001</v>
      </c>
      <c r="F386" s="750" t="s">
        <v>651</v>
      </c>
      <c r="G386" s="749" t="s">
        <v>652</v>
      </c>
      <c r="H386" s="749">
        <v>844764</v>
      </c>
      <c r="I386" s="749">
        <v>105943</v>
      </c>
      <c r="J386" s="749" t="s">
        <v>1173</v>
      </c>
      <c r="K386" s="749" t="s">
        <v>797</v>
      </c>
      <c r="L386" s="752">
        <v>4503.16</v>
      </c>
      <c r="M386" s="752">
        <v>1</v>
      </c>
      <c r="N386" s="753">
        <v>4503.16</v>
      </c>
    </row>
    <row r="387" spans="1:14" ht="14.4" customHeight="1" x14ac:dyDescent="0.3">
      <c r="A387" s="747" t="s">
        <v>566</v>
      </c>
      <c r="B387" s="748" t="s">
        <v>567</v>
      </c>
      <c r="C387" s="749" t="s">
        <v>591</v>
      </c>
      <c r="D387" s="750" t="s">
        <v>592</v>
      </c>
      <c r="E387" s="751">
        <v>50113001</v>
      </c>
      <c r="F387" s="750" t="s">
        <v>651</v>
      </c>
      <c r="G387" s="749" t="s">
        <v>657</v>
      </c>
      <c r="H387" s="749">
        <v>216673</v>
      </c>
      <c r="I387" s="749">
        <v>216673</v>
      </c>
      <c r="J387" s="749" t="s">
        <v>1166</v>
      </c>
      <c r="K387" s="749" t="s">
        <v>951</v>
      </c>
      <c r="L387" s="752">
        <v>507.88000000000011</v>
      </c>
      <c r="M387" s="752">
        <v>2</v>
      </c>
      <c r="N387" s="753">
        <v>1015.7600000000002</v>
      </c>
    </row>
    <row r="388" spans="1:14" ht="14.4" customHeight="1" x14ac:dyDescent="0.3">
      <c r="A388" s="747" t="s">
        <v>566</v>
      </c>
      <c r="B388" s="748" t="s">
        <v>567</v>
      </c>
      <c r="C388" s="749" t="s">
        <v>591</v>
      </c>
      <c r="D388" s="750" t="s">
        <v>592</v>
      </c>
      <c r="E388" s="751">
        <v>50113001</v>
      </c>
      <c r="F388" s="750" t="s">
        <v>651</v>
      </c>
      <c r="G388" s="749" t="s">
        <v>652</v>
      </c>
      <c r="H388" s="749">
        <v>132090</v>
      </c>
      <c r="I388" s="749">
        <v>32090</v>
      </c>
      <c r="J388" s="749" t="s">
        <v>1174</v>
      </c>
      <c r="K388" s="749" t="s">
        <v>1175</v>
      </c>
      <c r="L388" s="752">
        <v>27.475384615384616</v>
      </c>
      <c r="M388" s="752">
        <v>13</v>
      </c>
      <c r="N388" s="753">
        <v>357.18</v>
      </c>
    </row>
    <row r="389" spans="1:14" ht="14.4" customHeight="1" x14ac:dyDescent="0.3">
      <c r="A389" s="747" t="s">
        <v>566</v>
      </c>
      <c r="B389" s="748" t="s">
        <v>567</v>
      </c>
      <c r="C389" s="749" t="s">
        <v>591</v>
      </c>
      <c r="D389" s="750" t="s">
        <v>592</v>
      </c>
      <c r="E389" s="751">
        <v>50113001</v>
      </c>
      <c r="F389" s="750" t="s">
        <v>651</v>
      </c>
      <c r="G389" s="749" t="s">
        <v>657</v>
      </c>
      <c r="H389" s="749">
        <v>131934</v>
      </c>
      <c r="I389" s="749">
        <v>31934</v>
      </c>
      <c r="J389" s="749" t="s">
        <v>960</v>
      </c>
      <c r="K389" s="749" t="s">
        <v>961</v>
      </c>
      <c r="L389" s="752">
        <v>49.585000000000022</v>
      </c>
      <c r="M389" s="752">
        <v>2</v>
      </c>
      <c r="N389" s="753">
        <v>99.170000000000044</v>
      </c>
    </row>
    <row r="390" spans="1:14" ht="14.4" customHeight="1" x14ac:dyDescent="0.3">
      <c r="A390" s="747" t="s">
        <v>566</v>
      </c>
      <c r="B390" s="748" t="s">
        <v>567</v>
      </c>
      <c r="C390" s="749" t="s">
        <v>594</v>
      </c>
      <c r="D390" s="750" t="s">
        <v>595</v>
      </c>
      <c r="E390" s="751">
        <v>50113001</v>
      </c>
      <c r="F390" s="750" t="s">
        <v>651</v>
      </c>
      <c r="G390" s="749" t="s">
        <v>652</v>
      </c>
      <c r="H390" s="749">
        <v>167547</v>
      </c>
      <c r="I390" s="749">
        <v>67547</v>
      </c>
      <c r="J390" s="749" t="s">
        <v>1093</v>
      </c>
      <c r="K390" s="749" t="s">
        <v>1094</v>
      </c>
      <c r="L390" s="752">
        <v>47.196363636363635</v>
      </c>
      <c r="M390" s="752">
        <v>11</v>
      </c>
      <c r="N390" s="753">
        <v>519.16</v>
      </c>
    </row>
    <row r="391" spans="1:14" ht="14.4" customHeight="1" x14ac:dyDescent="0.3">
      <c r="A391" s="747" t="s">
        <v>566</v>
      </c>
      <c r="B391" s="748" t="s">
        <v>567</v>
      </c>
      <c r="C391" s="749" t="s">
        <v>594</v>
      </c>
      <c r="D391" s="750" t="s">
        <v>595</v>
      </c>
      <c r="E391" s="751">
        <v>50113001</v>
      </c>
      <c r="F391" s="750" t="s">
        <v>651</v>
      </c>
      <c r="G391" s="749" t="s">
        <v>652</v>
      </c>
      <c r="H391" s="749">
        <v>100392</v>
      </c>
      <c r="I391" s="749">
        <v>392</v>
      </c>
      <c r="J391" s="749" t="s">
        <v>1104</v>
      </c>
      <c r="K391" s="749" t="s">
        <v>945</v>
      </c>
      <c r="L391" s="752">
        <v>57.6</v>
      </c>
      <c r="M391" s="752">
        <v>1</v>
      </c>
      <c r="N391" s="753">
        <v>57.6</v>
      </c>
    </row>
    <row r="392" spans="1:14" ht="14.4" customHeight="1" x14ac:dyDescent="0.3">
      <c r="A392" s="747" t="s">
        <v>566</v>
      </c>
      <c r="B392" s="748" t="s">
        <v>567</v>
      </c>
      <c r="C392" s="749" t="s">
        <v>594</v>
      </c>
      <c r="D392" s="750" t="s">
        <v>595</v>
      </c>
      <c r="E392" s="751">
        <v>50113001</v>
      </c>
      <c r="F392" s="750" t="s">
        <v>651</v>
      </c>
      <c r="G392" s="749" t="s">
        <v>652</v>
      </c>
      <c r="H392" s="749">
        <v>108499</v>
      </c>
      <c r="I392" s="749">
        <v>8499</v>
      </c>
      <c r="J392" s="749" t="s">
        <v>756</v>
      </c>
      <c r="K392" s="749" t="s">
        <v>757</v>
      </c>
      <c r="L392" s="752">
        <v>111.52000000000001</v>
      </c>
      <c r="M392" s="752">
        <v>42</v>
      </c>
      <c r="N392" s="753">
        <v>4683.84</v>
      </c>
    </row>
    <row r="393" spans="1:14" ht="14.4" customHeight="1" x14ac:dyDescent="0.3">
      <c r="A393" s="747" t="s">
        <v>566</v>
      </c>
      <c r="B393" s="748" t="s">
        <v>567</v>
      </c>
      <c r="C393" s="749" t="s">
        <v>594</v>
      </c>
      <c r="D393" s="750" t="s">
        <v>595</v>
      </c>
      <c r="E393" s="751">
        <v>50113001</v>
      </c>
      <c r="F393" s="750" t="s">
        <v>651</v>
      </c>
      <c r="G393" s="749" t="s">
        <v>652</v>
      </c>
      <c r="H393" s="749">
        <v>215474</v>
      </c>
      <c r="I393" s="749">
        <v>215474</v>
      </c>
      <c r="J393" s="749" t="s">
        <v>1111</v>
      </c>
      <c r="K393" s="749" t="s">
        <v>1112</v>
      </c>
      <c r="L393" s="752">
        <v>532.04999999999995</v>
      </c>
      <c r="M393" s="752">
        <v>1</v>
      </c>
      <c r="N393" s="753">
        <v>532.04999999999995</v>
      </c>
    </row>
    <row r="394" spans="1:14" ht="14.4" customHeight="1" x14ac:dyDescent="0.3">
      <c r="A394" s="747" t="s">
        <v>566</v>
      </c>
      <c r="B394" s="748" t="s">
        <v>567</v>
      </c>
      <c r="C394" s="749" t="s">
        <v>594</v>
      </c>
      <c r="D394" s="750" t="s">
        <v>595</v>
      </c>
      <c r="E394" s="751">
        <v>50113001</v>
      </c>
      <c r="F394" s="750" t="s">
        <v>651</v>
      </c>
      <c r="G394" s="749" t="s">
        <v>652</v>
      </c>
      <c r="H394" s="749">
        <v>198864</v>
      </c>
      <c r="I394" s="749">
        <v>98864</v>
      </c>
      <c r="J394" s="749" t="s">
        <v>794</v>
      </c>
      <c r="K394" s="749" t="s">
        <v>795</v>
      </c>
      <c r="L394" s="752">
        <v>537.86768426309857</v>
      </c>
      <c r="M394" s="752">
        <v>4</v>
      </c>
      <c r="N394" s="753">
        <v>2151.4707370523943</v>
      </c>
    </row>
    <row r="395" spans="1:14" ht="14.4" customHeight="1" x14ac:dyDescent="0.3">
      <c r="A395" s="747" t="s">
        <v>566</v>
      </c>
      <c r="B395" s="748" t="s">
        <v>567</v>
      </c>
      <c r="C395" s="749" t="s">
        <v>594</v>
      </c>
      <c r="D395" s="750" t="s">
        <v>595</v>
      </c>
      <c r="E395" s="751">
        <v>50113001</v>
      </c>
      <c r="F395" s="750" t="s">
        <v>651</v>
      </c>
      <c r="G395" s="749" t="s">
        <v>652</v>
      </c>
      <c r="H395" s="749">
        <v>198872</v>
      </c>
      <c r="I395" s="749">
        <v>98872</v>
      </c>
      <c r="J395" s="749" t="s">
        <v>794</v>
      </c>
      <c r="K395" s="749" t="s">
        <v>796</v>
      </c>
      <c r="L395" s="752">
        <v>312.84000000000003</v>
      </c>
      <c r="M395" s="752">
        <v>2</v>
      </c>
      <c r="N395" s="753">
        <v>625.68000000000006</v>
      </c>
    </row>
    <row r="396" spans="1:14" ht="14.4" customHeight="1" x14ac:dyDescent="0.3">
      <c r="A396" s="747" t="s">
        <v>566</v>
      </c>
      <c r="B396" s="748" t="s">
        <v>567</v>
      </c>
      <c r="C396" s="749" t="s">
        <v>594</v>
      </c>
      <c r="D396" s="750" t="s">
        <v>595</v>
      </c>
      <c r="E396" s="751">
        <v>50113001</v>
      </c>
      <c r="F396" s="750" t="s">
        <v>651</v>
      </c>
      <c r="G396" s="749" t="s">
        <v>652</v>
      </c>
      <c r="H396" s="749">
        <v>198876</v>
      </c>
      <c r="I396" s="749">
        <v>98876</v>
      </c>
      <c r="J396" s="749" t="s">
        <v>794</v>
      </c>
      <c r="K396" s="749" t="s">
        <v>797</v>
      </c>
      <c r="L396" s="752">
        <v>255.19999999999996</v>
      </c>
      <c r="M396" s="752">
        <v>3</v>
      </c>
      <c r="N396" s="753">
        <v>765.59999999999991</v>
      </c>
    </row>
    <row r="397" spans="1:14" ht="14.4" customHeight="1" x14ac:dyDescent="0.3">
      <c r="A397" s="747" t="s">
        <v>566</v>
      </c>
      <c r="B397" s="748" t="s">
        <v>567</v>
      </c>
      <c r="C397" s="749" t="s">
        <v>594</v>
      </c>
      <c r="D397" s="750" t="s">
        <v>595</v>
      </c>
      <c r="E397" s="751">
        <v>50113001</v>
      </c>
      <c r="F397" s="750" t="s">
        <v>651</v>
      </c>
      <c r="G397" s="749" t="s">
        <v>652</v>
      </c>
      <c r="H397" s="749">
        <v>134821</v>
      </c>
      <c r="I397" s="749">
        <v>134821</v>
      </c>
      <c r="J397" s="749" t="s">
        <v>1123</v>
      </c>
      <c r="K397" s="749" t="s">
        <v>1124</v>
      </c>
      <c r="L397" s="752">
        <v>264.98999999999995</v>
      </c>
      <c r="M397" s="752">
        <v>3</v>
      </c>
      <c r="N397" s="753">
        <v>794.96999999999991</v>
      </c>
    </row>
    <row r="398" spans="1:14" ht="14.4" customHeight="1" x14ac:dyDescent="0.3">
      <c r="A398" s="747" t="s">
        <v>566</v>
      </c>
      <c r="B398" s="748" t="s">
        <v>567</v>
      </c>
      <c r="C398" s="749" t="s">
        <v>594</v>
      </c>
      <c r="D398" s="750" t="s">
        <v>595</v>
      </c>
      <c r="E398" s="751">
        <v>50113001</v>
      </c>
      <c r="F398" s="750" t="s">
        <v>651</v>
      </c>
      <c r="G398" s="749" t="s">
        <v>657</v>
      </c>
      <c r="H398" s="749">
        <v>197125</v>
      </c>
      <c r="I398" s="749">
        <v>197125</v>
      </c>
      <c r="J398" s="749" t="s">
        <v>1126</v>
      </c>
      <c r="K398" s="749" t="s">
        <v>1127</v>
      </c>
      <c r="L398" s="752">
        <v>110</v>
      </c>
      <c r="M398" s="752">
        <v>3</v>
      </c>
      <c r="N398" s="753">
        <v>330</v>
      </c>
    </row>
    <row r="399" spans="1:14" ht="14.4" customHeight="1" x14ac:dyDescent="0.3">
      <c r="A399" s="747" t="s">
        <v>566</v>
      </c>
      <c r="B399" s="748" t="s">
        <v>567</v>
      </c>
      <c r="C399" s="749" t="s">
        <v>594</v>
      </c>
      <c r="D399" s="750" t="s">
        <v>595</v>
      </c>
      <c r="E399" s="751">
        <v>50113001</v>
      </c>
      <c r="F399" s="750" t="s">
        <v>651</v>
      </c>
      <c r="G399" s="749" t="s">
        <v>652</v>
      </c>
      <c r="H399" s="749">
        <v>100498</v>
      </c>
      <c r="I399" s="749">
        <v>498</v>
      </c>
      <c r="J399" s="749" t="s">
        <v>665</v>
      </c>
      <c r="K399" s="749" t="s">
        <v>666</v>
      </c>
      <c r="L399" s="752">
        <v>96.820000000000022</v>
      </c>
      <c r="M399" s="752">
        <v>1</v>
      </c>
      <c r="N399" s="753">
        <v>96.820000000000022</v>
      </c>
    </row>
    <row r="400" spans="1:14" ht="14.4" customHeight="1" x14ac:dyDescent="0.3">
      <c r="A400" s="747" t="s">
        <v>566</v>
      </c>
      <c r="B400" s="748" t="s">
        <v>567</v>
      </c>
      <c r="C400" s="749" t="s">
        <v>594</v>
      </c>
      <c r="D400" s="750" t="s">
        <v>595</v>
      </c>
      <c r="E400" s="751">
        <v>50113001</v>
      </c>
      <c r="F400" s="750" t="s">
        <v>651</v>
      </c>
      <c r="G400" s="749" t="s">
        <v>652</v>
      </c>
      <c r="H400" s="749">
        <v>100502</v>
      </c>
      <c r="I400" s="749">
        <v>502</v>
      </c>
      <c r="J400" s="749" t="s">
        <v>868</v>
      </c>
      <c r="K400" s="749" t="s">
        <v>869</v>
      </c>
      <c r="L400" s="752">
        <v>238.68</v>
      </c>
      <c r="M400" s="752">
        <v>1</v>
      </c>
      <c r="N400" s="753">
        <v>238.68</v>
      </c>
    </row>
    <row r="401" spans="1:14" ht="14.4" customHeight="1" x14ac:dyDescent="0.3">
      <c r="A401" s="747" t="s">
        <v>566</v>
      </c>
      <c r="B401" s="748" t="s">
        <v>567</v>
      </c>
      <c r="C401" s="749" t="s">
        <v>594</v>
      </c>
      <c r="D401" s="750" t="s">
        <v>595</v>
      </c>
      <c r="E401" s="751">
        <v>50113001</v>
      </c>
      <c r="F401" s="750" t="s">
        <v>651</v>
      </c>
      <c r="G401" s="749" t="s">
        <v>652</v>
      </c>
      <c r="H401" s="749">
        <v>102684</v>
      </c>
      <c r="I401" s="749">
        <v>2684</v>
      </c>
      <c r="J401" s="749" t="s">
        <v>868</v>
      </c>
      <c r="K401" s="749" t="s">
        <v>870</v>
      </c>
      <c r="L401" s="752">
        <v>73.79000000000002</v>
      </c>
      <c r="M401" s="752">
        <v>1</v>
      </c>
      <c r="N401" s="753">
        <v>73.79000000000002</v>
      </c>
    </row>
    <row r="402" spans="1:14" ht="14.4" customHeight="1" x14ac:dyDescent="0.3">
      <c r="A402" s="747" t="s">
        <v>566</v>
      </c>
      <c r="B402" s="748" t="s">
        <v>567</v>
      </c>
      <c r="C402" s="749" t="s">
        <v>594</v>
      </c>
      <c r="D402" s="750" t="s">
        <v>595</v>
      </c>
      <c r="E402" s="751">
        <v>50113001</v>
      </c>
      <c r="F402" s="750" t="s">
        <v>651</v>
      </c>
      <c r="G402" s="749" t="s">
        <v>652</v>
      </c>
      <c r="H402" s="749">
        <v>118656</v>
      </c>
      <c r="I402" s="749">
        <v>118656</v>
      </c>
      <c r="J402" s="749" t="s">
        <v>1132</v>
      </c>
      <c r="K402" s="749" t="s">
        <v>1133</v>
      </c>
      <c r="L402" s="752">
        <v>663.38999999999987</v>
      </c>
      <c r="M402" s="752">
        <v>2</v>
      </c>
      <c r="N402" s="753">
        <v>1326.7799999999997</v>
      </c>
    </row>
    <row r="403" spans="1:14" ht="14.4" customHeight="1" x14ac:dyDescent="0.3">
      <c r="A403" s="747" t="s">
        <v>566</v>
      </c>
      <c r="B403" s="748" t="s">
        <v>567</v>
      </c>
      <c r="C403" s="749" t="s">
        <v>594</v>
      </c>
      <c r="D403" s="750" t="s">
        <v>595</v>
      </c>
      <c r="E403" s="751">
        <v>50113001</v>
      </c>
      <c r="F403" s="750" t="s">
        <v>651</v>
      </c>
      <c r="G403" s="749" t="s">
        <v>652</v>
      </c>
      <c r="H403" s="749">
        <v>194763</v>
      </c>
      <c r="I403" s="749">
        <v>94763</v>
      </c>
      <c r="J403" s="749" t="s">
        <v>1134</v>
      </c>
      <c r="K403" s="749" t="s">
        <v>1135</v>
      </c>
      <c r="L403" s="752">
        <v>83.800000000000011</v>
      </c>
      <c r="M403" s="752">
        <v>1</v>
      </c>
      <c r="N403" s="753">
        <v>83.800000000000011</v>
      </c>
    </row>
    <row r="404" spans="1:14" ht="14.4" customHeight="1" x14ac:dyDescent="0.3">
      <c r="A404" s="747" t="s">
        <v>566</v>
      </c>
      <c r="B404" s="748" t="s">
        <v>567</v>
      </c>
      <c r="C404" s="749" t="s">
        <v>594</v>
      </c>
      <c r="D404" s="750" t="s">
        <v>595</v>
      </c>
      <c r="E404" s="751">
        <v>50113001</v>
      </c>
      <c r="F404" s="750" t="s">
        <v>651</v>
      </c>
      <c r="G404" s="749" t="s">
        <v>652</v>
      </c>
      <c r="H404" s="749">
        <v>110086</v>
      </c>
      <c r="I404" s="749">
        <v>10086</v>
      </c>
      <c r="J404" s="749" t="s">
        <v>880</v>
      </c>
      <c r="K404" s="749" t="s">
        <v>881</v>
      </c>
      <c r="L404" s="752">
        <v>1592.8</v>
      </c>
      <c r="M404" s="752">
        <v>7</v>
      </c>
      <c r="N404" s="753">
        <v>11149.6</v>
      </c>
    </row>
    <row r="405" spans="1:14" ht="14.4" customHeight="1" x14ac:dyDescent="0.3">
      <c r="A405" s="747" t="s">
        <v>566</v>
      </c>
      <c r="B405" s="748" t="s">
        <v>567</v>
      </c>
      <c r="C405" s="749" t="s">
        <v>594</v>
      </c>
      <c r="D405" s="750" t="s">
        <v>595</v>
      </c>
      <c r="E405" s="751">
        <v>50113001</v>
      </c>
      <c r="F405" s="750" t="s">
        <v>651</v>
      </c>
      <c r="G405" s="749" t="s">
        <v>657</v>
      </c>
      <c r="H405" s="749">
        <v>107981</v>
      </c>
      <c r="I405" s="749">
        <v>7981</v>
      </c>
      <c r="J405" s="749" t="s">
        <v>669</v>
      </c>
      <c r="K405" s="749" t="s">
        <v>670</v>
      </c>
      <c r="L405" s="752">
        <v>50.639999999999993</v>
      </c>
      <c r="M405" s="752">
        <v>13</v>
      </c>
      <c r="N405" s="753">
        <v>658.31999999999994</v>
      </c>
    </row>
    <row r="406" spans="1:14" ht="14.4" customHeight="1" x14ac:dyDescent="0.3">
      <c r="A406" s="747" t="s">
        <v>566</v>
      </c>
      <c r="B406" s="748" t="s">
        <v>567</v>
      </c>
      <c r="C406" s="749" t="s">
        <v>594</v>
      </c>
      <c r="D406" s="750" t="s">
        <v>595</v>
      </c>
      <c r="E406" s="751">
        <v>50113001</v>
      </c>
      <c r="F406" s="750" t="s">
        <v>651</v>
      </c>
      <c r="G406" s="749" t="s">
        <v>657</v>
      </c>
      <c r="H406" s="749">
        <v>187607</v>
      </c>
      <c r="I406" s="749">
        <v>187607</v>
      </c>
      <c r="J406" s="749" t="s">
        <v>1139</v>
      </c>
      <c r="K406" s="749" t="s">
        <v>1140</v>
      </c>
      <c r="L406" s="752">
        <v>273.89999999999998</v>
      </c>
      <c r="M406" s="752">
        <v>2</v>
      </c>
      <c r="N406" s="753">
        <v>547.79999999999995</v>
      </c>
    </row>
    <row r="407" spans="1:14" ht="14.4" customHeight="1" x14ac:dyDescent="0.3">
      <c r="A407" s="747" t="s">
        <v>566</v>
      </c>
      <c r="B407" s="748" t="s">
        <v>567</v>
      </c>
      <c r="C407" s="749" t="s">
        <v>594</v>
      </c>
      <c r="D407" s="750" t="s">
        <v>595</v>
      </c>
      <c r="E407" s="751">
        <v>50113001</v>
      </c>
      <c r="F407" s="750" t="s">
        <v>651</v>
      </c>
      <c r="G407" s="749" t="s">
        <v>657</v>
      </c>
      <c r="H407" s="749">
        <v>850729</v>
      </c>
      <c r="I407" s="749">
        <v>157875</v>
      </c>
      <c r="J407" s="749" t="s">
        <v>897</v>
      </c>
      <c r="K407" s="749" t="s">
        <v>898</v>
      </c>
      <c r="L407" s="752">
        <v>225.5</v>
      </c>
      <c r="M407" s="752">
        <v>11</v>
      </c>
      <c r="N407" s="753">
        <v>2480.5</v>
      </c>
    </row>
    <row r="408" spans="1:14" ht="14.4" customHeight="1" x14ac:dyDescent="0.3">
      <c r="A408" s="747" t="s">
        <v>566</v>
      </c>
      <c r="B408" s="748" t="s">
        <v>567</v>
      </c>
      <c r="C408" s="749" t="s">
        <v>594</v>
      </c>
      <c r="D408" s="750" t="s">
        <v>595</v>
      </c>
      <c r="E408" s="751">
        <v>50113001</v>
      </c>
      <c r="F408" s="750" t="s">
        <v>651</v>
      </c>
      <c r="G408" s="749" t="s">
        <v>652</v>
      </c>
      <c r="H408" s="749">
        <v>13440</v>
      </c>
      <c r="I408" s="749">
        <v>13440</v>
      </c>
      <c r="J408" s="749" t="s">
        <v>915</v>
      </c>
      <c r="K408" s="749" t="s">
        <v>797</v>
      </c>
      <c r="L408" s="752">
        <v>396.00001391288225</v>
      </c>
      <c r="M408" s="752">
        <v>6</v>
      </c>
      <c r="N408" s="753">
        <v>2376.0000834772936</v>
      </c>
    </row>
    <row r="409" spans="1:14" ht="14.4" customHeight="1" x14ac:dyDescent="0.3">
      <c r="A409" s="747" t="s">
        <v>566</v>
      </c>
      <c r="B409" s="748" t="s">
        <v>567</v>
      </c>
      <c r="C409" s="749" t="s">
        <v>594</v>
      </c>
      <c r="D409" s="750" t="s">
        <v>595</v>
      </c>
      <c r="E409" s="751">
        <v>50113001</v>
      </c>
      <c r="F409" s="750" t="s">
        <v>651</v>
      </c>
      <c r="G409" s="749" t="s">
        <v>652</v>
      </c>
      <c r="H409" s="749">
        <v>100612</v>
      </c>
      <c r="I409" s="749">
        <v>612</v>
      </c>
      <c r="J409" s="749" t="s">
        <v>944</v>
      </c>
      <c r="K409" s="749" t="s">
        <v>945</v>
      </c>
      <c r="L409" s="752">
        <v>59.880000000000017</v>
      </c>
      <c r="M409" s="752">
        <v>1</v>
      </c>
      <c r="N409" s="753">
        <v>59.880000000000017</v>
      </c>
    </row>
    <row r="410" spans="1:14" ht="14.4" customHeight="1" x14ac:dyDescent="0.3">
      <c r="A410" s="747" t="s">
        <v>566</v>
      </c>
      <c r="B410" s="748" t="s">
        <v>567</v>
      </c>
      <c r="C410" s="749" t="s">
        <v>597</v>
      </c>
      <c r="D410" s="750" t="s">
        <v>598</v>
      </c>
      <c r="E410" s="751">
        <v>50113001</v>
      </c>
      <c r="F410" s="750" t="s">
        <v>651</v>
      </c>
      <c r="G410" s="749" t="s">
        <v>652</v>
      </c>
      <c r="H410" s="749">
        <v>167547</v>
      </c>
      <c r="I410" s="749">
        <v>67547</v>
      </c>
      <c r="J410" s="749" t="s">
        <v>1093</v>
      </c>
      <c r="K410" s="749" t="s">
        <v>1094</v>
      </c>
      <c r="L410" s="752">
        <v>47.12</v>
      </c>
      <c r="M410" s="752">
        <v>2</v>
      </c>
      <c r="N410" s="753">
        <v>94.24</v>
      </c>
    </row>
    <row r="411" spans="1:14" ht="14.4" customHeight="1" x14ac:dyDescent="0.3">
      <c r="A411" s="747" t="s">
        <v>566</v>
      </c>
      <c r="B411" s="748" t="s">
        <v>567</v>
      </c>
      <c r="C411" s="749" t="s">
        <v>597</v>
      </c>
      <c r="D411" s="750" t="s">
        <v>598</v>
      </c>
      <c r="E411" s="751">
        <v>50113001</v>
      </c>
      <c r="F411" s="750" t="s">
        <v>651</v>
      </c>
      <c r="G411" s="749" t="s">
        <v>652</v>
      </c>
      <c r="H411" s="749">
        <v>845369</v>
      </c>
      <c r="I411" s="749">
        <v>107987</v>
      </c>
      <c r="J411" s="749" t="s">
        <v>1095</v>
      </c>
      <c r="K411" s="749" t="s">
        <v>1096</v>
      </c>
      <c r="L411" s="752">
        <v>112.28999999999996</v>
      </c>
      <c r="M411" s="752">
        <v>5</v>
      </c>
      <c r="N411" s="753">
        <v>561.44999999999982</v>
      </c>
    </row>
    <row r="412" spans="1:14" ht="14.4" customHeight="1" x14ac:dyDescent="0.3">
      <c r="A412" s="747" t="s">
        <v>566</v>
      </c>
      <c r="B412" s="748" t="s">
        <v>567</v>
      </c>
      <c r="C412" s="749" t="s">
        <v>597</v>
      </c>
      <c r="D412" s="750" t="s">
        <v>598</v>
      </c>
      <c r="E412" s="751">
        <v>50113001</v>
      </c>
      <c r="F412" s="750" t="s">
        <v>651</v>
      </c>
      <c r="G412" s="749" t="s">
        <v>657</v>
      </c>
      <c r="H412" s="749">
        <v>187158</v>
      </c>
      <c r="I412" s="749">
        <v>187158</v>
      </c>
      <c r="J412" s="749" t="s">
        <v>1097</v>
      </c>
      <c r="K412" s="749" t="s">
        <v>1098</v>
      </c>
      <c r="L412" s="752">
        <v>87.52000000000001</v>
      </c>
      <c r="M412" s="752">
        <v>10</v>
      </c>
      <c r="N412" s="753">
        <v>875.2</v>
      </c>
    </row>
    <row r="413" spans="1:14" ht="14.4" customHeight="1" x14ac:dyDescent="0.3">
      <c r="A413" s="747" t="s">
        <v>566</v>
      </c>
      <c r="B413" s="748" t="s">
        <v>567</v>
      </c>
      <c r="C413" s="749" t="s">
        <v>597</v>
      </c>
      <c r="D413" s="750" t="s">
        <v>598</v>
      </c>
      <c r="E413" s="751">
        <v>50113001</v>
      </c>
      <c r="F413" s="750" t="s">
        <v>651</v>
      </c>
      <c r="G413" s="749" t="s">
        <v>652</v>
      </c>
      <c r="H413" s="749">
        <v>158668</v>
      </c>
      <c r="I413" s="749">
        <v>158668</v>
      </c>
      <c r="J413" s="749" t="s">
        <v>692</v>
      </c>
      <c r="K413" s="749" t="s">
        <v>693</v>
      </c>
      <c r="L413" s="752">
        <v>71.81</v>
      </c>
      <c r="M413" s="752">
        <v>10</v>
      </c>
      <c r="N413" s="753">
        <v>718.1</v>
      </c>
    </row>
    <row r="414" spans="1:14" ht="14.4" customHeight="1" x14ac:dyDescent="0.3">
      <c r="A414" s="747" t="s">
        <v>566</v>
      </c>
      <c r="B414" s="748" t="s">
        <v>567</v>
      </c>
      <c r="C414" s="749" t="s">
        <v>597</v>
      </c>
      <c r="D414" s="750" t="s">
        <v>598</v>
      </c>
      <c r="E414" s="751">
        <v>50113001</v>
      </c>
      <c r="F414" s="750" t="s">
        <v>651</v>
      </c>
      <c r="G414" s="749" t="s">
        <v>657</v>
      </c>
      <c r="H414" s="749">
        <v>158667</v>
      </c>
      <c r="I414" s="749">
        <v>158667</v>
      </c>
      <c r="J414" s="749" t="s">
        <v>692</v>
      </c>
      <c r="K414" s="749" t="s">
        <v>1099</v>
      </c>
      <c r="L414" s="752">
        <v>32.539999999999992</v>
      </c>
      <c r="M414" s="752">
        <v>30</v>
      </c>
      <c r="N414" s="753">
        <v>976.19999999999982</v>
      </c>
    </row>
    <row r="415" spans="1:14" ht="14.4" customHeight="1" x14ac:dyDescent="0.3">
      <c r="A415" s="747" t="s">
        <v>566</v>
      </c>
      <c r="B415" s="748" t="s">
        <v>567</v>
      </c>
      <c r="C415" s="749" t="s">
        <v>597</v>
      </c>
      <c r="D415" s="750" t="s">
        <v>598</v>
      </c>
      <c r="E415" s="751">
        <v>50113001</v>
      </c>
      <c r="F415" s="750" t="s">
        <v>651</v>
      </c>
      <c r="G415" s="749" t="s">
        <v>652</v>
      </c>
      <c r="H415" s="749">
        <v>100392</v>
      </c>
      <c r="I415" s="749">
        <v>392</v>
      </c>
      <c r="J415" s="749" t="s">
        <v>1104</v>
      </c>
      <c r="K415" s="749" t="s">
        <v>945</v>
      </c>
      <c r="L415" s="752">
        <v>57.595000000000013</v>
      </c>
      <c r="M415" s="752">
        <v>10</v>
      </c>
      <c r="N415" s="753">
        <v>575.95000000000016</v>
      </c>
    </row>
    <row r="416" spans="1:14" ht="14.4" customHeight="1" x14ac:dyDescent="0.3">
      <c r="A416" s="747" t="s">
        <v>566</v>
      </c>
      <c r="B416" s="748" t="s">
        <v>567</v>
      </c>
      <c r="C416" s="749" t="s">
        <v>597</v>
      </c>
      <c r="D416" s="750" t="s">
        <v>598</v>
      </c>
      <c r="E416" s="751">
        <v>50113001</v>
      </c>
      <c r="F416" s="750" t="s">
        <v>651</v>
      </c>
      <c r="G416" s="749" t="s">
        <v>657</v>
      </c>
      <c r="H416" s="749">
        <v>848765</v>
      </c>
      <c r="I416" s="749">
        <v>107938</v>
      </c>
      <c r="J416" s="749" t="s">
        <v>739</v>
      </c>
      <c r="K416" s="749" t="s">
        <v>741</v>
      </c>
      <c r="L416" s="752">
        <v>128.45000000000002</v>
      </c>
      <c r="M416" s="752">
        <v>1</v>
      </c>
      <c r="N416" s="753">
        <v>128.45000000000002</v>
      </c>
    </row>
    <row r="417" spans="1:14" ht="14.4" customHeight="1" x14ac:dyDescent="0.3">
      <c r="A417" s="747" t="s">
        <v>566</v>
      </c>
      <c r="B417" s="748" t="s">
        <v>567</v>
      </c>
      <c r="C417" s="749" t="s">
        <v>597</v>
      </c>
      <c r="D417" s="750" t="s">
        <v>598</v>
      </c>
      <c r="E417" s="751">
        <v>50113001</v>
      </c>
      <c r="F417" s="750" t="s">
        <v>651</v>
      </c>
      <c r="G417" s="749" t="s">
        <v>652</v>
      </c>
      <c r="H417" s="749">
        <v>184090</v>
      </c>
      <c r="I417" s="749">
        <v>84090</v>
      </c>
      <c r="J417" s="749" t="s">
        <v>660</v>
      </c>
      <c r="K417" s="749" t="s">
        <v>661</v>
      </c>
      <c r="L417" s="752">
        <v>60.14</v>
      </c>
      <c r="M417" s="752">
        <v>4</v>
      </c>
      <c r="N417" s="753">
        <v>240.56</v>
      </c>
    </row>
    <row r="418" spans="1:14" ht="14.4" customHeight="1" x14ac:dyDescent="0.3">
      <c r="A418" s="747" t="s">
        <v>566</v>
      </c>
      <c r="B418" s="748" t="s">
        <v>567</v>
      </c>
      <c r="C418" s="749" t="s">
        <v>597</v>
      </c>
      <c r="D418" s="750" t="s">
        <v>598</v>
      </c>
      <c r="E418" s="751">
        <v>50113001</v>
      </c>
      <c r="F418" s="750" t="s">
        <v>651</v>
      </c>
      <c r="G418" s="749" t="s">
        <v>652</v>
      </c>
      <c r="H418" s="749">
        <v>168650</v>
      </c>
      <c r="I418" s="749">
        <v>168650</v>
      </c>
      <c r="J418" s="749" t="s">
        <v>748</v>
      </c>
      <c r="K418" s="749" t="s">
        <v>1176</v>
      </c>
      <c r="L418" s="752">
        <v>2687.2599999999998</v>
      </c>
      <c r="M418" s="752">
        <v>1</v>
      </c>
      <c r="N418" s="753">
        <v>2687.2599999999998</v>
      </c>
    </row>
    <row r="419" spans="1:14" ht="14.4" customHeight="1" x14ac:dyDescent="0.3">
      <c r="A419" s="747" t="s">
        <v>566</v>
      </c>
      <c r="B419" s="748" t="s">
        <v>567</v>
      </c>
      <c r="C419" s="749" t="s">
        <v>597</v>
      </c>
      <c r="D419" s="750" t="s">
        <v>598</v>
      </c>
      <c r="E419" s="751">
        <v>50113001</v>
      </c>
      <c r="F419" s="750" t="s">
        <v>651</v>
      </c>
      <c r="G419" s="749" t="s">
        <v>652</v>
      </c>
      <c r="H419" s="749">
        <v>101681</v>
      </c>
      <c r="I419" s="749">
        <v>1681</v>
      </c>
      <c r="J419" s="749" t="s">
        <v>1177</v>
      </c>
      <c r="K419" s="749" t="s">
        <v>1027</v>
      </c>
      <c r="L419" s="752">
        <v>674.52</v>
      </c>
      <c r="M419" s="752">
        <v>1</v>
      </c>
      <c r="N419" s="753">
        <v>674.52</v>
      </c>
    </row>
    <row r="420" spans="1:14" ht="14.4" customHeight="1" x14ac:dyDescent="0.3">
      <c r="A420" s="747" t="s">
        <v>566</v>
      </c>
      <c r="B420" s="748" t="s">
        <v>567</v>
      </c>
      <c r="C420" s="749" t="s">
        <v>597</v>
      </c>
      <c r="D420" s="750" t="s">
        <v>598</v>
      </c>
      <c r="E420" s="751">
        <v>50113001</v>
      </c>
      <c r="F420" s="750" t="s">
        <v>651</v>
      </c>
      <c r="G420" s="749" t="s">
        <v>652</v>
      </c>
      <c r="H420" s="749">
        <v>447</v>
      </c>
      <c r="I420" s="749">
        <v>447</v>
      </c>
      <c r="J420" s="749" t="s">
        <v>1113</v>
      </c>
      <c r="K420" s="749" t="s">
        <v>1114</v>
      </c>
      <c r="L420" s="752">
        <v>178.47999999999996</v>
      </c>
      <c r="M420" s="752">
        <v>2</v>
      </c>
      <c r="N420" s="753">
        <v>356.95999999999992</v>
      </c>
    </row>
    <row r="421" spans="1:14" ht="14.4" customHeight="1" x14ac:dyDescent="0.3">
      <c r="A421" s="747" t="s">
        <v>566</v>
      </c>
      <c r="B421" s="748" t="s">
        <v>567</v>
      </c>
      <c r="C421" s="749" t="s">
        <v>597</v>
      </c>
      <c r="D421" s="750" t="s">
        <v>598</v>
      </c>
      <c r="E421" s="751">
        <v>50113001</v>
      </c>
      <c r="F421" s="750" t="s">
        <v>651</v>
      </c>
      <c r="G421" s="749" t="s">
        <v>652</v>
      </c>
      <c r="H421" s="749">
        <v>198864</v>
      </c>
      <c r="I421" s="749">
        <v>98864</v>
      </c>
      <c r="J421" s="749" t="s">
        <v>794</v>
      </c>
      <c r="K421" s="749" t="s">
        <v>795</v>
      </c>
      <c r="L421" s="752">
        <v>537.86700000000008</v>
      </c>
      <c r="M421" s="752">
        <v>1</v>
      </c>
      <c r="N421" s="753">
        <v>537.86700000000008</v>
      </c>
    </row>
    <row r="422" spans="1:14" ht="14.4" customHeight="1" x14ac:dyDescent="0.3">
      <c r="A422" s="747" t="s">
        <v>566</v>
      </c>
      <c r="B422" s="748" t="s">
        <v>567</v>
      </c>
      <c r="C422" s="749" t="s">
        <v>597</v>
      </c>
      <c r="D422" s="750" t="s">
        <v>598</v>
      </c>
      <c r="E422" s="751">
        <v>50113001</v>
      </c>
      <c r="F422" s="750" t="s">
        <v>651</v>
      </c>
      <c r="G422" s="749" t="s">
        <v>652</v>
      </c>
      <c r="H422" s="749">
        <v>198872</v>
      </c>
      <c r="I422" s="749">
        <v>98872</v>
      </c>
      <c r="J422" s="749" t="s">
        <v>794</v>
      </c>
      <c r="K422" s="749" t="s">
        <v>796</v>
      </c>
      <c r="L422" s="752">
        <v>312.83999999999997</v>
      </c>
      <c r="M422" s="752">
        <v>1</v>
      </c>
      <c r="N422" s="753">
        <v>312.83999999999997</v>
      </c>
    </row>
    <row r="423" spans="1:14" ht="14.4" customHeight="1" x14ac:dyDescent="0.3">
      <c r="A423" s="747" t="s">
        <v>566</v>
      </c>
      <c r="B423" s="748" t="s">
        <v>567</v>
      </c>
      <c r="C423" s="749" t="s">
        <v>597</v>
      </c>
      <c r="D423" s="750" t="s">
        <v>598</v>
      </c>
      <c r="E423" s="751">
        <v>50113001</v>
      </c>
      <c r="F423" s="750" t="s">
        <v>651</v>
      </c>
      <c r="G423" s="749" t="s">
        <v>652</v>
      </c>
      <c r="H423" s="749">
        <v>104344</v>
      </c>
      <c r="I423" s="749">
        <v>4344</v>
      </c>
      <c r="J423" s="749" t="s">
        <v>1117</v>
      </c>
      <c r="K423" s="749" t="s">
        <v>1118</v>
      </c>
      <c r="L423" s="752">
        <v>93.87</v>
      </c>
      <c r="M423" s="752">
        <v>1</v>
      </c>
      <c r="N423" s="753">
        <v>93.87</v>
      </c>
    </row>
    <row r="424" spans="1:14" ht="14.4" customHeight="1" x14ac:dyDescent="0.3">
      <c r="A424" s="747" t="s">
        <v>566</v>
      </c>
      <c r="B424" s="748" t="s">
        <v>567</v>
      </c>
      <c r="C424" s="749" t="s">
        <v>597</v>
      </c>
      <c r="D424" s="750" t="s">
        <v>598</v>
      </c>
      <c r="E424" s="751">
        <v>50113001</v>
      </c>
      <c r="F424" s="750" t="s">
        <v>651</v>
      </c>
      <c r="G424" s="749" t="s">
        <v>652</v>
      </c>
      <c r="H424" s="749">
        <v>842703</v>
      </c>
      <c r="I424" s="749">
        <v>0</v>
      </c>
      <c r="J424" s="749" t="s">
        <v>825</v>
      </c>
      <c r="K424" s="749" t="s">
        <v>568</v>
      </c>
      <c r="L424" s="752">
        <v>52.760000000000019</v>
      </c>
      <c r="M424" s="752">
        <v>2</v>
      </c>
      <c r="N424" s="753">
        <v>105.52000000000004</v>
      </c>
    </row>
    <row r="425" spans="1:14" ht="14.4" customHeight="1" x14ac:dyDescent="0.3">
      <c r="A425" s="747" t="s">
        <v>566</v>
      </c>
      <c r="B425" s="748" t="s">
        <v>567</v>
      </c>
      <c r="C425" s="749" t="s">
        <v>597</v>
      </c>
      <c r="D425" s="750" t="s">
        <v>598</v>
      </c>
      <c r="E425" s="751">
        <v>50113001</v>
      </c>
      <c r="F425" s="750" t="s">
        <v>651</v>
      </c>
      <c r="G425" s="749" t="s">
        <v>568</v>
      </c>
      <c r="H425" s="749">
        <v>200352</v>
      </c>
      <c r="I425" s="749">
        <v>200352</v>
      </c>
      <c r="J425" s="749" t="s">
        <v>1119</v>
      </c>
      <c r="K425" s="749" t="s">
        <v>1120</v>
      </c>
      <c r="L425" s="752">
        <v>504.90000000000009</v>
      </c>
      <c r="M425" s="752">
        <v>2</v>
      </c>
      <c r="N425" s="753">
        <v>1009.8000000000002</v>
      </c>
    </row>
    <row r="426" spans="1:14" ht="14.4" customHeight="1" x14ac:dyDescent="0.3">
      <c r="A426" s="747" t="s">
        <v>566</v>
      </c>
      <c r="B426" s="748" t="s">
        <v>567</v>
      </c>
      <c r="C426" s="749" t="s">
        <v>597</v>
      </c>
      <c r="D426" s="750" t="s">
        <v>598</v>
      </c>
      <c r="E426" s="751">
        <v>50113001</v>
      </c>
      <c r="F426" s="750" t="s">
        <v>651</v>
      </c>
      <c r="G426" s="749" t="s">
        <v>657</v>
      </c>
      <c r="H426" s="749">
        <v>197125</v>
      </c>
      <c r="I426" s="749">
        <v>197125</v>
      </c>
      <c r="J426" s="749" t="s">
        <v>1126</v>
      </c>
      <c r="K426" s="749" t="s">
        <v>1127</v>
      </c>
      <c r="L426" s="752">
        <v>110</v>
      </c>
      <c r="M426" s="752">
        <v>13</v>
      </c>
      <c r="N426" s="753">
        <v>1430</v>
      </c>
    </row>
    <row r="427" spans="1:14" ht="14.4" customHeight="1" x14ac:dyDescent="0.3">
      <c r="A427" s="747" t="s">
        <v>566</v>
      </c>
      <c r="B427" s="748" t="s">
        <v>567</v>
      </c>
      <c r="C427" s="749" t="s">
        <v>597</v>
      </c>
      <c r="D427" s="750" t="s">
        <v>598</v>
      </c>
      <c r="E427" s="751">
        <v>50113001</v>
      </c>
      <c r="F427" s="750" t="s">
        <v>651</v>
      </c>
      <c r="G427" s="749" t="s">
        <v>652</v>
      </c>
      <c r="H427" s="749">
        <v>100502</v>
      </c>
      <c r="I427" s="749">
        <v>502</v>
      </c>
      <c r="J427" s="749" t="s">
        <v>868</v>
      </c>
      <c r="K427" s="749" t="s">
        <v>869</v>
      </c>
      <c r="L427" s="752">
        <v>238.66</v>
      </c>
      <c r="M427" s="752">
        <v>1</v>
      </c>
      <c r="N427" s="753">
        <v>238.66</v>
      </c>
    </row>
    <row r="428" spans="1:14" ht="14.4" customHeight="1" x14ac:dyDescent="0.3">
      <c r="A428" s="747" t="s">
        <v>566</v>
      </c>
      <c r="B428" s="748" t="s">
        <v>567</v>
      </c>
      <c r="C428" s="749" t="s">
        <v>597</v>
      </c>
      <c r="D428" s="750" t="s">
        <v>598</v>
      </c>
      <c r="E428" s="751">
        <v>50113001</v>
      </c>
      <c r="F428" s="750" t="s">
        <v>651</v>
      </c>
      <c r="G428" s="749" t="s">
        <v>652</v>
      </c>
      <c r="H428" s="749">
        <v>118656</v>
      </c>
      <c r="I428" s="749">
        <v>118656</v>
      </c>
      <c r="J428" s="749" t="s">
        <v>1132</v>
      </c>
      <c r="K428" s="749" t="s">
        <v>1133</v>
      </c>
      <c r="L428" s="752">
        <v>663.35500000000025</v>
      </c>
      <c r="M428" s="752">
        <v>8</v>
      </c>
      <c r="N428" s="753">
        <v>5306.840000000002</v>
      </c>
    </row>
    <row r="429" spans="1:14" ht="14.4" customHeight="1" x14ac:dyDescent="0.3">
      <c r="A429" s="747" t="s">
        <v>566</v>
      </c>
      <c r="B429" s="748" t="s">
        <v>567</v>
      </c>
      <c r="C429" s="749" t="s">
        <v>597</v>
      </c>
      <c r="D429" s="750" t="s">
        <v>598</v>
      </c>
      <c r="E429" s="751">
        <v>50113001</v>
      </c>
      <c r="F429" s="750" t="s">
        <v>651</v>
      </c>
      <c r="G429" s="749" t="s">
        <v>652</v>
      </c>
      <c r="H429" s="749">
        <v>194763</v>
      </c>
      <c r="I429" s="749">
        <v>94763</v>
      </c>
      <c r="J429" s="749" t="s">
        <v>1134</v>
      </c>
      <c r="K429" s="749" t="s">
        <v>1135</v>
      </c>
      <c r="L429" s="752">
        <v>83.8</v>
      </c>
      <c r="M429" s="752">
        <v>1</v>
      </c>
      <c r="N429" s="753">
        <v>83.8</v>
      </c>
    </row>
    <row r="430" spans="1:14" ht="14.4" customHeight="1" x14ac:dyDescent="0.3">
      <c r="A430" s="747" t="s">
        <v>566</v>
      </c>
      <c r="B430" s="748" t="s">
        <v>567</v>
      </c>
      <c r="C430" s="749" t="s">
        <v>597</v>
      </c>
      <c r="D430" s="750" t="s">
        <v>598</v>
      </c>
      <c r="E430" s="751">
        <v>50113001</v>
      </c>
      <c r="F430" s="750" t="s">
        <v>651</v>
      </c>
      <c r="G430" s="749" t="s">
        <v>652</v>
      </c>
      <c r="H430" s="749">
        <v>109414</v>
      </c>
      <c r="I430" s="749">
        <v>119687</v>
      </c>
      <c r="J430" s="749" t="s">
        <v>1136</v>
      </c>
      <c r="K430" s="749" t="s">
        <v>1137</v>
      </c>
      <c r="L430" s="752">
        <v>61.779999999999987</v>
      </c>
      <c r="M430" s="752">
        <v>2</v>
      </c>
      <c r="N430" s="753">
        <v>123.55999999999997</v>
      </c>
    </row>
    <row r="431" spans="1:14" ht="14.4" customHeight="1" x14ac:dyDescent="0.3">
      <c r="A431" s="747" t="s">
        <v>566</v>
      </c>
      <c r="B431" s="748" t="s">
        <v>567</v>
      </c>
      <c r="C431" s="749" t="s">
        <v>597</v>
      </c>
      <c r="D431" s="750" t="s">
        <v>598</v>
      </c>
      <c r="E431" s="751">
        <v>50113001</v>
      </c>
      <c r="F431" s="750" t="s">
        <v>651</v>
      </c>
      <c r="G431" s="749" t="s">
        <v>657</v>
      </c>
      <c r="H431" s="749">
        <v>107981</v>
      </c>
      <c r="I431" s="749">
        <v>7981</v>
      </c>
      <c r="J431" s="749" t="s">
        <v>669</v>
      </c>
      <c r="K431" s="749" t="s">
        <v>670</v>
      </c>
      <c r="L431" s="752">
        <v>50.64</v>
      </c>
      <c r="M431" s="752">
        <v>10</v>
      </c>
      <c r="N431" s="753">
        <v>506.40000000000003</v>
      </c>
    </row>
    <row r="432" spans="1:14" ht="14.4" customHeight="1" x14ac:dyDescent="0.3">
      <c r="A432" s="747" t="s">
        <v>566</v>
      </c>
      <c r="B432" s="748" t="s">
        <v>567</v>
      </c>
      <c r="C432" s="749" t="s">
        <v>597</v>
      </c>
      <c r="D432" s="750" t="s">
        <v>598</v>
      </c>
      <c r="E432" s="751">
        <v>50113001</v>
      </c>
      <c r="F432" s="750" t="s">
        <v>651</v>
      </c>
      <c r="G432" s="749" t="s">
        <v>657</v>
      </c>
      <c r="H432" s="749">
        <v>187607</v>
      </c>
      <c r="I432" s="749">
        <v>187607</v>
      </c>
      <c r="J432" s="749" t="s">
        <v>1139</v>
      </c>
      <c r="K432" s="749" t="s">
        <v>1140</v>
      </c>
      <c r="L432" s="752">
        <v>273.89999999999998</v>
      </c>
      <c r="M432" s="752">
        <v>1</v>
      </c>
      <c r="N432" s="753">
        <v>273.89999999999998</v>
      </c>
    </row>
    <row r="433" spans="1:14" ht="14.4" customHeight="1" x14ac:dyDescent="0.3">
      <c r="A433" s="747" t="s">
        <v>566</v>
      </c>
      <c r="B433" s="748" t="s">
        <v>567</v>
      </c>
      <c r="C433" s="749" t="s">
        <v>597</v>
      </c>
      <c r="D433" s="750" t="s">
        <v>598</v>
      </c>
      <c r="E433" s="751">
        <v>50113001</v>
      </c>
      <c r="F433" s="750" t="s">
        <v>651</v>
      </c>
      <c r="G433" s="749" t="s">
        <v>652</v>
      </c>
      <c r="H433" s="749">
        <v>100874</v>
      </c>
      <c r="I433" s="749">
        <v>874</v>
      </c>
      <c r="J433" s="749" t="s">
        <v>1141</v>
      </c>
      <c r="K433" s="749" t="s">
        <v>894</v>
      </c>
      <c r="L433" s="752">
        <v>48.390000000000015</v>
      </c>
      <c r="M433" s="752">
        <v>4</v>
      </c>
      <c r="N433" s="753">
        <v>193.56000000000006</v>
      </c>
    </row>
    <row r="434" spans="1:14" ht="14.4" customHeight="1" x14ac:dyDescent="0.3">
      <c r="A434" s="747" t="s">
        <v>566</v>
      </c>
      <c r="B434" s="748" t="s">
        <v>567</v>
      </c>
      <c r="C434" s="749" t="s">
        <v>597</v>
      </c>
      <c r="D434" s="750" t="s">
        <v>598</v>
      </c>
      <c r="E434" s="751">
        <v>50113001</v>
      </c>
      <c r="F434" s="750" t="s">
        <v>651</v>
      </c>
      <c r="G434" s="749" t="s">
        <v>657</v>
      </c>
      <c r="H434" s="749">
        <v>850729</v>
      </c>
      <c r="I434" s="749">
        <v>157875</v>
      </c>
      <c r="J434" s="749" t="s">
        <v>897</v>
      </c>
      <c r="K434" s="749" t="s">
        <v>898</v>
      </c>
      <c r="L434" s="752">
        <v>225.50000000000006</v>
      </c>
      <c r="M434" s="752">
        <v>1</v>
      </c>
      <c r="N434" s="753">
        <v>225.50000000000006</v>
      </c>
    </row>
    <row r="435" spans="1:14" ht="14.4" customHeight="1" x14ac:dyDescent="0.3">
      <c r="A435" s="747" t="s">
        <v>566</v>
      </c>
      <c r="B435" s="748" t="s">
        <v>567</v>
      </c>
      <c r="C435" s="749" t="s">
        <v>597</v>
      </c>
      <c r="D435" s="750" t="s">
        <v>598</v>
      </c>
      <c r="E435" s="751">
        <v>50113001</v>
      </c>
      <c r="F435" s="750" t="s">
        <v>651</v>
      </c>
      <c r="G435" s="749" t="s">
        <v>568</v>
      </c>
      <c r="H435" s="749">
        <v>118175</v>
      </c>
      <c r="I435" s="749">
        <v>18175</v>
      </c>
      <c r="J435" s="749" t="s">
        <v>905</v>
      </c>
      <c r="K435" s="749" t="s">
        <v>906</v>
      </c>
      <c r="L435" s="752">
        <v>851.4</v>
      </c>
      <c r="M435" s="752">
        <v>5</v>
      </c>
      <c r="N435" s="753">
        <v>4257</v>
      </c>
    </row>
    <row r="436" spans="1:14" ht="14.4" customHeight="1" x14ac:dyDescent="0.3">
      <c r="A436" s="747" t="s">
        <v>566</v>
      </c>
      <c r="B436" s="748" t="s">
        <v>567</v>
      </c>
      <c r="C436" s="749" t="s">
        <v>597</v>
      </c>
      <c r="D436" s="750" t="s">
        <v>598</v>
      </c>
      <c r="E436" s="751">
        <v>50113001</v>
      </c>
      <c r="F436" s="750" t="s">
        <v>651</v>
      </c>
      <c r="G436" s="749" t="s">
        <v>652</v>
      </c>
      <c r="H436" s="749">
        <v>849310</v>
      </c>
      <c r="I436" s="749">
        <v>126689</v>
      </c>
      <c r="J436" s="749" t="s">
        <v>1146</v>
      </c>
      <c r="K436" s="749" t="s">
        <v>1147</v>
      </c>
      <c r="L436" s="752">
        <v>218.9</v>
      </c>
      <c r="M436" s="752">
        <v>2</v>
      </c>
      <c r="N436" s="753">
        <v>437.8</v>
      </c>
    </row>
    <row r="437" spans="1:14" ht="14.4" customHeight="1" x14ac:dyDescent="0.3">
      <c r="A437" s="747" t="s">
        <v>566</v>
      </c>
      <c r="B437" s="748" t="s">
        <v>567</v>
      </c>
      <c r="C437" s="749" t="s">
        <v>597</v>
      </c>
      <c r="D437" s="750" t="s">
        <v>598</v>
      </c>
      <c r="E437" s="751">
        <v>50113001</v>
      </c>
      <c r="F437" s="750" t="s">
        <v>651</v>
      </c>
      <c r="G437" s="749" t="s">
        <v>652</v>
      </c>
      <c r="H437" s="749">
        <v>118305</v>
      </c>
      <c r="I437" s="749">
        <v>18305</v>
      </c>
      <c r="J437" s="749" t="s">
        <v>913</v>
      </c>
      <c r="K437" s="749" t="s">
        <v>914</v>
      </c>
      <c r="L437" s="752">
        <v>242</v>
      </c>
      <c r="M437" s="752">
        <v>1</v>
      </c>
      <c r="N437" s="753">
        <v>242</v>
      </c>
    </row>
    <row r="438" spans="1:14" ht="14.4" customHeight="1" x14ac:dyDescent="0.3">
      <c r="A438" s="747" t="s">
        <v>566</v>
      </c>
      <c r="B438" s="748" t="s">
        <v>567</v>
      </c>
      <c r="C438" s="749" t="s">
        <v>597</v>
      </c>
      <c r="D438" s="750" t="s">
        <v>598</v>
      </c>
      <c r="E438" s="751">
        <v>50113001</v>
      </c>
      <c r="F438" s="750" t="s">
        <v>651</v>
      </c>
      <c r="G438" s="749" t="s">
        <v>652</v>
      </c>
      <c r="H438" s="749">
        <v>13440</v>
      </c>
      <c r="I438" s="749">
        <v>13440</v>
      </c>
      <c r="J438" s="749" t="s">
        <v>915</v>
      </c>
      <c r="K438" s="749" t="s">
        <v>797</v>
      </c>
      <c r="L438" s="752">
        <v>396.00000000000011</v>
      </c>
      <c r="M438" s="752">
        <v>4</v>
      </c>
      <c r="N438" s="753">
        <v>1584.0000000000005</v>
      </c>
    </row>
    <row r="439" spans="1:14" ht="14.4" customHeight="1" x14ac:dyDescent="0.3">
      <c r="A439" s="747" t="s">
        <v>566</v>
      </c>
      <c r="B439" s="748" t="s">
        <v>567</v>
      </c>
      <c r="C439" s="749" t="s">
        <v>597</v>
      </c>
      <c r="D439" s="750" t="s">
        <v>598</v>
      </c>
      <c r="E439" s="751">
        <v>50113001</v>
      </c>
      <c r="F439" s="750" t="s">
        <v>651</v>
      </c>
      <c r="G439" s="749" t="s">
        <v>652</v>
      </c>
      <c r="H439" s="749">
        <v>113441</v>
      </c>
      <c r="I439" s="749">
        <v>13441</v>
      </c>
      <c r="J439" s="749" t="s">
        <v>915</v>
      </c>
      <c r="K439" s="749" t="s">
        <v>798</v>
      </c>
      <c r="L439" s="752">
        <v>246.5</v>
      </c>
      <c r="M439" s="752">
        <v>8</v>
      </c>
      <c r="N439" s="753">
        <v>1972</v>
      </c>
    </row>
    <row r="440" spans="1:14" ht="14.4" customHeight="1" x14ac:dyDescent="0.3">
      <c r="A440" s="747" t="s">
        <v>566</v>
      </c>
      <c r="B440" s="748" t="s">
        <v>567</v>
      </c>
      <c r="C440" s="749" t="s">
        <v>597</v>
      </c>
      <c r="D440" s="750" t="s">
        <v>598</v>
      </c>
      <c r="E440" s="751">
        <v>50113001</v>
      </c>
      <c r="F440" s="750" t="s">
        <v>651</v>
      </c>
      <c r="G440" s="749" t="s">
        <v>568</v>
      </c>
      <c r="H440" s="749">
        <v>200240</v>
      </c>
      <c r="I440" s="749">
        <v>200240</v>
      </c>
      <c r="J440" s="749" t="s">
        <v>1178</v>
      </c>
      <c r="K440" s="749" t="s">
        <v>1179</v>
      </c>
      <c r="L440" s="752">
        <v>3553.2200000000003</v>
      </c>
      <c r="M440" s="752">
        <v>16</v>
      </c>
      <c r="N440" s="753">
        <v>56851.520000000004</v>
      </c>
    </row>
    <row r="441" spans="1:14" ht="14.4" customHeight="1" x14ac:dyDescent="0.3">
      <c r="A441" s="747" t="s">
        <v>566</v>
      </c>
      <c r="B441" s="748" t="s">
        <v>567</v>
      </c>
      <c r="C441" s="749" t="s">
        <v>597</v>
      </c>
      <c r="D441" s="750" t="s">
        <v>598</v>
      </c>
      <c r="E441" s="751">
        <v>50113001</v>
      </c>
      <c r="F441" s="750" t="s">
        <v>651</v>
      </c>
      <c r="G441" s="749" t="s">
        <v>652</v>
      </c>
      <c r="H441" s="749">
        <v>100610</v>
      </c>
      <c r="I441" s="749">
        <v>610</v>
      </c>
      <c r="J441" s="749" t="s">
        <v>942</v>
      </c>
      <c r="K441" s="749" t="s">
        <v>943</v>
      </c>
      <c r="L441" s="752">
        <v>68.360000000000014</v>
      </c>
      <c r="M441" s="752">
        <v>4</v>
      </c>
      <c r="N441" s="753">
        <v>273.44000000000005</v>
      </c>
    </row>
    <row r="442" spans="1:14" ht="14.4" customHeight="1" x14ac:dyDescent="0.3">
      <c r="A442" s="747" t="s">
        <v>566</v>
      </c>
      <c r="B442" s="748" t="s">
        <v>567</v>
      </c>
      <c r="C442" s="749" t="s">
        <v>597</v>
      </c>
      <c r="D442" s="750" t="s">
        <v>598</v>
      </c>
      <c r="E442" s="751">
        <v>50113001</v>
      </c>
      <c r="F442" s="750" t="s">
        <v>651</v>
      </c>
      <c r="G442" s="749" t="s">
        <v>652</v>
      </c>
      <c r="H442" s="749">
        <v>100612</v>
      </c>
      <c r="I442" s="749">
        <v>612</v>
      </c>
      <c r="J442" s="749" t="s">
        <v>944</v>
      </c>
      <c r="K442" s="749" t="s">
        <v>945</v>
      </c>
      <c r="L442" s="752">
        <v>64.548000000000002</v>
      </c>
      <c r="M442" s="752">
        <v>5</v>
      </c>
      <c r="N442" s="753">
        <v>322.74</v>
      </c>
    </row>
    <row r="443" spans="1:14" ht="14.4" customHeight="1" thickBot="1" x14ac:dyDescent="0.35">
      <c r="A443" s="754" t="s">
        <v>566</v>
      </c>
      <c r="B443" s="755" t="s">
        <v>567</v>
      </c>
      <c r="C443" s="756" t="s">
        <v>597</v>
      </c>
      <c r="D443" s="757" t="s">
        <v>598</v>
      </c>
      <c r="E443" s="758">
        <v>50113001</v>
      </c>
      <c r="F443" s="757" t="s">
        <v>651</v>
      </c>
      <c r="G443" s="756" t="s">
        <v>652</v>
      </c>
      <c r="H443" s="756">
        <v>132087</v>
      </c>
      <c r="I443" s="756">
        <v>32087</v>
      </c>
      <c r="J443" s="756" t="s">
        <v>1180</v>
      </c>
      <c r="K443" s="756" t="s">
        <v>1181</v>
      </c>
      <c r="L443" s="759">
        <v>29.170000000000005</v>
      </c>
      <c r="M443" s="759">
        <v>3</v>
      </c>
      <c r="N443" s="760">
        <v>87.510000000000019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1182</v>
      </c>
      <c r="B5" s="745">
        <v>43073.61</v>
      </c>
      <c r="C5" s="765">
        <v>9.189899425226046E-2</v>
      </c>
      <c r="D5" s="745">
        <v>425632.39000000013</v>
      </c>
      <c r="E5" s="765">
        <v>0.90810100574773955</v>
      </c>
      <c r="F5" s="746">
        <v>468706.00000000012</v>
      </c>
    </row>
    <row r="6" spans="1:6" ht="14.4" customHeight="1" x14ac:dyDescent="0.3">
      <c r="A6" s="776" t="s">
        <v>1183</v>
      </c>
      <c r="B6" s="752">
        <v>21067.199999999997</v>
      </c>
      <c r="C6" s="766">
        <v>7.1268451027888868E-2</v>
      </c>
      <c r="D6" s="752">
        <v>274536.25</v>
      </c>
      <c r="E6" s="766">
        <v>0.92873154897211108</v>
      </c>
      <c r="F6" s="753">
        <v>295603.45</v>
      </c>
    </row>
    <row r="7" spans="1:6" ht="14.4" customHeight="1" x14ac:dyDescent="0.3">
      <c r="A7" s="776" t="s">
        <v>1184</v>
      </c>
      <c r="B7" s="752">
        <v>13780.799999999997</v>
      </c>
      <c r="C7" s="766">
        <v>4.188052580774046E-2</v>
      </c>
      <c r="D7" s="752">
        <v>315269.51</v>
      </c>
      <c r="E7" s="766">
        <v>0.95811947419225962</v>
      </c>
      <c r="F7" s="753">
        <v>329050.31</v>
      </c>
    </row>
    <row r="8" spans="1:6" ht="14.4" customHeight="1" x14ac:dyDescent="0.3">
      <c r="A8" s="776" t="s">
        <v>1185</v>
      </c>
      <c r="B8" s="752">
        <v>62118.320000000007</v>
      </c>
      <c r="C8" s="766">
        <v>0.9336331501036238</v>
      </c>
      <c r="D8" s="752">
        <v>4415.6499999999996</v>
      </c>
      <c r="E8" s="766">
        <v>6.6366849896376229E-2</v>
      </c>
      <c r="F8" s="753">
        <v>66533.97</v>
      </c>
    </row>
    <row r="9" spans="1:6" ht="14.4" customHeight="1" x14ac:dyDescent="0.3">
      <c r="A9" s="776" t="s">
        <v>1186</v>
      </c>
      <c r="B9" s="752"/>
      <c r="C9" s="766">
        <v>0</v>
      </c>
      <c r="D9" s="752">
        <v>4016.62</v>
      </c>
      <c r="E9" s="766">
        <v>1</v>
      </c>
      <c r="F9" s="753">
        <v>4016.62</v>
      </c>
    </row>
    <row r="10" spans="1:6" ht="14.4" customHeight="1" thickBot="1" x14ac:dyDescent="0.35">
      <c r="A10" s="777" t="s">
        <v>1187</v>
      </c>
      <c r="B10" s="768"/>
      <c r="C10" s="769">
        <v>0</v>
      </c>
      <c r="D10" s="768">
        <v>2105.8900000000003</v>
      </c>
      <c r="E10" s="769">
        <v>1</v>
      </c>
      <c r="F10" s="770">
        <v>2105.8900000000003</v>
      </c>
    </row>
    <row r="11" spans="1:6" ht="14.4" customHeight="1" thickBot="1" x14ac:dyDescent="0.35">
      <c r="A11" s="771" t="s">
        <v>3</v>
      </c>
      <c r="B11" s="772">
        <v>140039.93</v>
      </c>
      <c r="C11" s="773">
        <v>0.12010118315333237</v>
      </c>
      <c r="D11" s="772">
        <v>1025976.3100000002</v>
      </c>
      <c r="E11" s="773">
        <v>0.8798988168466676</v>
      </c>
      <c r="F11" s="774">
        <v>1166016.2400000002</v>
      </c>
    </row>
    <row r="12" spans="1:6" ht="14.4" customHeight="1" thickBot="1" x14ac:dyDescent="0.35"/>
    <row r="13" spans="1:6" ht="14.4" customHeight="1" x14ac:dyDescent="0.3">
      <c r="A13" s="775" t="s">
        <v>1188</v>
      </c>
      <c r="B13" s="745"/>
      <c r="C13" s="765">
        <v>0</v>
      </c>
      <c r="D13" s="745">
        <v>5648</v>
      </c>
      <c r="E13" s="765">
        <v>1</v>
      </c>
      <c r="F13" s="746">
        <v>5648</v>
      </c>
    </row>
    <row r="14" spans="1:6" ht="14.4" customHeight="1" x14ac:dyDescent="0.3">
      <c r="A14" s="776" t="s">
        <v>1189</v>
      </c>
      <c r="B14" s="752"/>
      <c r="C14" s="766">
        <v>0</v>
      </c>
      <c r="D14" s="752">
        <v>5477.9999999999991</v>
      </c>
      <c r="E14" s="766">
        <v>1</v>
      </c>
      <c r="F14" s="753">
        <v>5477.9999999999991</v>
      </c>
    </row>
    <row r="15" spans="1:6" ht="14.4" customHeight="1" x14ac:dyDescent="0.3">
      <c r="A15" s="776" t="s">
        <v>1190</v>
      </c>
      <c r="B15" s="752"/>
      <c r="C15" s="766">
        <v>0</v>
      </c>
      <c r="D15" s="752">
        <v>16500</v>
      </c>
      <c r="E15" s="766">
        <v>1</v>
      </c>
      <c r="F15" s="753">
        <v>16500</v>
      </c>
    </row>
    <row r="16" spans="1:6" ht="14.4" customHeight="1" x14ac:dyDescent="0.3">
      <c r="A16" s="776" t="s">
        <v>1191</v>
      </c>
      <c r="B16" s="752">
        <v>218.10000000000008</v>
      </c>
      <c r="C16" s="766">
        <v>2.7211784037500124E-2</v>
      </c>
      <c r="D16" s="752">
        <v>7796.8099999999986</v>
      </c>
      <c r="E16" s="766">
        <v>0.97278821596249987</v>
      </c>
      <c r="F16" s="753">
        <v>8014.9099999999989</v>
      </c>
    </row>
    <row r="17" spans="1:6" ht="14.4" customHeight="1" x14ac:dyDescent="0.3">
      <c r="A17" s="776" t="s">
        <v>1192</v>
      </c>
      <c r="B17" s="752"/>
      <c r="C17" s="766">
        <v>0</v>
      </c>
      <c r="D17" s="752">
        <v>1647.2500000000002</v>
      </c>
      <c r="E17" s="766">
        <v>1</v>
      </c>
      <c r="F17" s="753">
        <v>1647.2500000000002</v>
      </c>
    </row>
    <row r="18" spans="1:6" ht="14.4" customHeight="1" x14ac:dyDescent="0.3">
      <c r="A18" s="776" t="s">
        <v>1193</v>
      </c>
      <c r="B18" s="752"/>
      <c r="C18" s="766">
        <v>0</v>
      </c>
      <c r="D18" s="752">
        <v>2162.5699999999997</v>
      </c>
      <c r="E18" s="766">
        <v>1</v>
      </c>
      <c r="F18" s="753">
        <v>2162.5699999999997</v>
      </c>
    </row>
    <row r="19" spans="1:6" ht="14.4" customHeight="1" x14ac:dyDescent="0.3">
      <c r="A19" s="776" t="s">
        <v>1194</v>
      </c>
      <c r="B19" s="752"/>
      <c r="C19" s="766">
        <v>0</v>
      </c>
      <c r="D19" s="752">
        <v>26.47000000000001</v>
      </c>
      <c r="E19" s="766">
        <v>1</v>
      </c>
      <c r="F19" s="753">
        <v>26.47000000000001</v>
      </c>
    </row>
    <row r="20" spans="1:6" ht="14.4" customHeight="1" x14ac:dyDescent="0.3">
      <c r="A20" s="776" t="s">
        <v>1195</v>
      </c>
      <c r="B20" s="752"/>
      <c r="C20" s="766">
        <v>0</v>
      </c>
      <c r="D20" s="752">
        <v>135.43999999999994</v>
      </c>
      <c r="E20" s="766">
        <v>1</v>
      </c>
      <c r="F20" s="753">
        <v>135.43999999999994</v>
      </c>
    </row>
    <row r="21" spans="1:6" ht="14.4" customHeight="1" x14ac:dyDescent="0.3">
      <c r="A21" s="776" t="s">
        <v>1196</v>
      </c>
      <c r="B21" s="752"/>
      <c r="C21" s="766">
        <v>0</v>
      </c>
      <c r="D21" s="752">
        <v>16098.37</v>
      </c>
      <c r="E21" s="766">
        <v>1</v>
      </c>
      <c r="F21" s="753">
        <v>16098.37</v>
      </c>
    </row>
    <row r="22" spans="1:6" ht="14.4" customHeight="1" x14ac:dyDescent="0.3">
      <c r="A22" s="776" t="s">
        <v>1197</v>
      </c>
      <c r="B22" s="752"/>
      <c r="C22" s="766">
        <v>0</v>
      </c>
      <c r="D22" s="752">
        <v>146136.95999999999</v>
      </c>
      <c r="E22" s="766">
        <v>1</v>
      </c>
      <c r="F22" s="753">
        <v>146136.95999999999</v>
      </c>
    </row>
    <row r="23" spans="1:6" ht="14.4" customHeight="1" x14ac:dyDescent="0.3">
      <c r="A23" s="776" t="s">
        <v>1198</v>
      </c>
      <c r="B23" s="752">
        <v>6120.3000000000011</v>
      </c>
      <c r="C23" s="766">
        <v>1</v>
      </c>
      <c r="D23" s="752"/>
      <c r="E23" s="766">
        <v>0</v>
      </c>
      <c r="F23" s="753">
        <v>6120.3000000000011</v>
      </c>
    </row>
    <row r="24" spans="1:6" ht="14.4" customHeight="1" x14ac:dyDescent="0.3">
      <c r="A24" s="776" t="s">
        <v>1199</v>
      </c>
      <c r="B24" s="752"/>
      <c r="C24" s="766">
        <v>0</v>
      </c>
      <c r="D24" s="752">
        <v>54191.5</v>
      </c>
      <c r="E24" s="766">
        <v>1</v>
      </c>
      <c r="F24" s="753">
        <v>54191.5</v>
      </c>
    </row>
    <row r="25" spans="1:6" ht="14.4" customHeight="1" x14ac:dyDescent="0.3">
      <c r="A25" s="776" t="s">
        <v>1200</v>
      </c>
      <c r="B25" s="752"/>
      <c r="C25" s="766">
        <v>0</v>
      </c>
      <c r="D25" s="752">
        <v>2754.24</v>
      </c>
      <c r="E25" s="766">
        <v>1</v>
      </c>
      <c r="F25" s="753">
        <v>2754.24</v>
      </c>
    </row>
    <row r="26" spans="1:6" ht="14.4" customHeight="1" x14ac:dyDescent="0.3">
      <c r="A26" s="776" t="s">
        <v>1201</v>
      </c>
      <c r="B26" s="752"/>
      <c r="C26" s="766">
        <v>0</v>
      </c>
      <c r="D26" s="752">
        <v>41.33</v>
      </c>
      <c r="E26" s="766">
        <v>1</v>
      </c>
      <c r="F26" s="753">
        <v>41.33</v>
      </c>
    </row>
    <row r="27" spans="1:6" ht="14.4" customHeight="1" x14ac:dyDescent="0.3">
      <c r="A27" s="776" t="s">
        <v>1202</v>
      </c>
      <c r="B27" s="752"/>
      <c r="C27" s="766">
        <v>0</v>
      </c>
      <c r="D27" s="752">
        <v>1314.5</v>
      </c>
      <c r="E27" s="766">
        <v>1</v>
      </c>
      <c r="F27" s="753">
        <v>1314.5</v>
      </c>
    </row>
    <row r="28" spans="1:6" ht="14.4" customHeight="1" x14ac:dyDescent="0.3">
      <c r="A28" s="776" t="s">
        <v>1203</v>
      </c>
      <c r="B28" s="752"/>
      <c r="C28" s="766">
        <v>0</v>
      </c>
      <c r="D28" s="752">
        <v>561.51</v>
      </c>
      <c r="E28" s="766">
        <v>1</v>
      </c>
      <c r="F28" s="753">
        <v>561.51</v>
      </c>
    </row>
    <row r="29" spans="1:6" ht="14.4" customHeight="1" x14ac:dyDescent="0.3">
      <c r="A29" s="776" t="s">
        <v>1204</v>
      </c>
      <c r="B29" s="752"/>
      <c r="C29" s="766">
        <v>0</v>
      </c>
      <c r="D29" s="752">
        <v>640.64</v>
      </c>
      <c r="E29" s="766">
        <v>1</v>
      </c>
      <c r="F29" s="753">
        <v>640.64</v>
      </c>
    </row>
    <row r="30" spans="1:6" ht="14.4" customHeight="1" x14ac:dyDescent="0.3">
      <c r="A30" s="776" t="s">
        <v>1205</v>
      </c>
      <c r="B30" s="752"/>
      <c r="C30" s="766">
        <v>0</v>
      </c>
      <c r="D30" s="752">
        <v>1391.5</v>
      </c>
      <c r="E30" s="766">
        <v>1</v>
      </c>
      <c r="F30" s="753">
        <v>1391.5</v>
      </c>
    </row>
    <row r="31" spans="1:6" ht="14.4" customHeight="1" x14ac:dyDescent="0.3">
      <c r="A31" s="776" t="s">
        <v>1206</v>
      </c>
      <c r="B31" s="752"/>
      <c r="C31" s="766">
        <v>0</v>
      </c>
      <c r="D31" s="752">
        <v>1728.52</v>
      </c>
      <c r="E31" s="766">
        <v>1</v>
      </c>
      <c r="F31" s="753">
        <v>1728.52</v>
      </c>
    </row>
    <row r="32" spans="1:6" ht="14.4" customHeight="1" x14ac:dyDescent="0.3">
      <c r="A32" s="776" t="s">
        <v>1207</v>
      </c>
      <c r="B32" s="752"/>
      <c r="C32" s="766">
        <v>0</v>
      </c>
      <c r="D32" s="752">
        <v>4886.2</v>
      </c>
      <c r="E32" s="766">
        <v>1</v>
      </c>
      <c r="F32" s="753">
        <v>4886.2</v>
      </c>
    </row>
    <row r="33" spans="1:6" ht="14.4" customHeight="1" x14ac:dyDescent="0.3">
      <c r="A33" s="776" t="s">
        <v>1208</v>
      </c>
      <c r="B33" s="752">
        <v>5940.32</v>
      </c>
      <c r="C33" s="766">
        <v>0.78268591741922555</v>
      </c>
      <c r="D33" s="752">
        <v>1649.34</v>
      </c>
      <c r="E33" s="766">
        <v>0.21731408258077436</v>
      </c>
      <c r="F33" s="753">
        <v>7589.66</v>
      </c>
    </row>
    <row r="34" spans="1:6" ht="14.4" customHeight="1" x14ac:dyDescent="0.3">
      <c r="A34" s="776" t="s">
        <v>1209</v>
      </c>
      <c r="B34" s="752"/>
      <c r="C34" s="766">
        <v>0</v>
      </c>
      <c r="D34" s="752">
        <v>208.70000000000005</v>
      </c>
      <c r="E34" s="766">
        <v>1</v>
      </c>
      <c r="F34" s="753">
        <v>208.70000000000005</v>
      </c>
    </row>
    <row r="35" spans="1:6" ht="14.4" customHeight="1" x14ac:dyDescent="0.3">
      <c r="A35" s="776" t="s">
        <v>1210</v>
      </c>
      <c r="B35" s="752"/>
      <c r="C35" s="766">
        <v>0</v>
      </c>
      <c r="D35" s="752">
        <v>135135</v>
      </c>
      <c r="E35" s="766">
        <v>1</v>
      </c>
      <c r="F35" s="753">
        <v>135135</v>
      </c>
    </row>
    <row r="36" spans="1:6" ht="14.4" customHeight="1" x14ac:dyDescent="0.3">
      <c r="A36" s="776" t="s">
        <v>1211</v>
      </c>
      <c r="B36" s="752"/>
      <c r="C36" s="766">
        <v>0</v>
      </c>
      <c r="D36" s="752">
        <v>7518.56</v>
      </c>
      <c r="E36" s="766">
        <v>1</v>
      </c>
      <c r="F36" s="753">
        <v>7518.56</v>
      </c>
    </row>
    <row r="37" spans="1:6" ht="14.4" customHeight="1" x14ac:dyDescent="0.3">
      <c r="A37" s="776" t="s">
        <v>1212</v>
      </c>
      <c r="B37" s="752">
        <v>56851.520000000004</v>
      </c>
      <c r="C37" s="766">
        <v>0.15038735148422661</v>
      </c>
      <c r="D37" s="752">
        <v>321182.40000000002</v>
      </c>
      <c r="E37" s="766">
        <v>0.84961264851577334</v>
      </c>
      <c r="F37" s="753">
        <v>378033.92000000004</v>
      </c>
    </row>
    <row r="38" spans="1:6" ht="14.4" customHeight="1" x14ac:dyDescent="0.3">
      <c r="A38" s="776" t="s">
        <v>1213</v>
      </c>
      <c r="B38" s="752"/>
      <c r="C38" s="766">
        <v>0</v>
      </c>
      <c r="D38" s="752">
        <v>10139.630000000001</v>
      </c>
      <c r="E38" s="766">
        <v>1</v>
      </c>
      <c r="F38" s="753">
        <v>10139.630000000001</v>
      </c>
    </row>
    <row r="39" spans="1:6" ht="14.4" customHeight="1" x14ac:dyDescent="0.3">
      <c r="A39" s="776" t="s">
        <v>1214</v>
      </c>
      <c r="B39" s="752">
        <v>64706.399999999994</v>
      </c>
      <c r="C39" s="766">
        <v>0.73173230609937501</v>
      </c>
      <c r="D39" s="752">
        <v>23722.66</v>
      </c>
      <c r="E39" s="766">
        <v>0.26826769390062499</v>
      </c>
      <c r="F39" s="753">
        <v>88429.06</v>
      </c>
    </row>
    <row r="40" spans="1:6" ht="14.4" customHeight="1" x14ac:dyDescent="0.3">
      <c r="A40" s="776" t="s">
        <v>1215</v>
      </c>
      <c r="B40" s="752">
        <v>6058.8000000000011</v>
      </c>
      <c r="C40" s="766">
        <v>0.34407796101949029</v>
      </c>
      <c r="D40" s="752">
        <v>11550</v>
      </c>
      <c r="E40" s="766">
        <v>0.6559220389805096</v>
      </c>
      <c r="F40" s="753">
        <v>17608.800000000003</v>
      </c>
    </row>
    <row r="41" spans="1:6" ht="14.4" customHeight="1" x14ac:dyDescent="0.3">
      <c r="A41" s="776" t="s">
        <v>1216</v>
      </c>
      <c r="B41" s="752"/>
      <c r="C41" s="766">
        <v>0</v>
      </c>
      <c r="D41" s="752">
        <v>7231.2800000000007</v>
      </c>
      <c r="E41" s="766">
        <v>1</v>
      </c>
      <c r="F41" s="753">
        <v>7231.2800000000007</v>
      </c>
    </row>
    <row r="42" spans="1:6" ht="14.4" customHeight="1" x14ac:dyDescent="0.3">
      <c r="A42" s="776" t="s">
        <v>1217</v>
      </c>
      <c r="B42" s="752"/>
      <c r="C42" s="766">
        <v>0</v>
      </c>
      <c r="D42" s="752">
        <v>11379.5</v>
      </c>
      <c r="E42" s="766">
        <v>1</v>
      </c>
      <c r="F42" s="753">
        <v>11379.5</v>
      </c>
    </row>
    <row r="43" spans="1:6" ht="14.4" customHeight="1" x14ac:dyDescent="0.3">
      <c r="A43" s="776" t="s">
        <v>1218</v>
      </c>
      <c r="B43" s="752"/>
      <c r="C43" s="766">
        <v>0</v>
      </c>
      <c r="D43" s="752">
        <v>45293.880000000005</v>
      </c>
      <c r="E43" s="766">
        <v>1</v>
      </c>
      <c r="F43" s="753">
        <v>45293.880000000005</v>
      </c>
    </row>
    <row r="44" spans="1:6" ht="14.4" customHeight="1" x14ac:dyDescent="0.3">
      <c r="A44" s="776" t="s">
        <v>1219</v>
      </c>
      <c r="B44" s="752"/>
      <c r="C44" s="766">
        <v>0</v>
      </c>
      <c r="D44" s="752">
        <v>367.79</v>
      </c>
      <c r="E44" s="766">
        <v>1</v>
      </c>
      <c r="F44" s="753">
        <v>367.79</v>
      </c>
    </row>
    <row r="45" spans="1:6" ht="14.4" customHeight="1" x14ac:dyDescent="0.3">
      <c r="A45" s="776" t="s">
        <v>1220</v>
      </c>
      <c r="B45" s="752"/>
      <c r="C45" s="766">
        <v>0</v>
      </c>
      <c r="D45" s="752">
        <v>1517</v>
      </c>
      <c r="E45" s="766">
        <v>1</v>
      </c>
      <c r="F45" s="753">
        <v>1517</v>
      </c>
    </row>
    <row r="46" spans="1:6" ht="14.4" customHeight="1" x14ac:dyDescent="0.3">
      <c r="A46" s="776" t="s">
        <v>1221</v>
      </c>
      <c r="B46" s="752"/>
      <c r="C46" s="766">
        <v>0</v>
      </c>
      <c r="D46" s="752">
        <v>363.92</v>
      </c>
      <c r="E46" s="766">
        <v>1</v>
      </c>
      <c r="F46" s="753">
        <v>363.92</v>
      </c>
    </row>
    <row r="47" spans="1:6" ht="14.4" customHeight="1" x14ac:dyDescent="0.3">
      <c r="A47" s="776" t="s">
        <v>1222</v>
      </c>
      <c r="B47" s="752">
        <v>144.49</v>
      </c>
      <c r="C47" s="766">
        <v>1</v>
      </c>
      <c r="D47" s="752"/>
      <c r="E47" s="766">
        <v>0</v>
      </c>
      <c r="F47" s="753">
        <v>144.49</v>
      </c>
    </row>
    <row r="48" spans="1:6" ht="14.4" customHeight="1" x14ac:dyDescent="0.3">
      <c r="A48" s="776" t="s">
        <v>1223</v>
      </c>
      <c r="B48" s="752"/>
      <c r="C48" s="766">
        <v>0</v>
      </c>
      <c r="D48" s="752">
        <v>1872.7499999999995</v>
      </c>
      <c r="E48" s="766">
        <v>1</v>
      </c>
      <c r="F48" s="753">
        <v>1872.7499999999995</v>
      </c>
    </row>
    <row r="49" spans="1:6" ht="14.4" customHeight="1" x14ac:dyDescent="0.3">
      <c r="A49" s="776" t="s">
        <v>1224</v>
      </c>
      <c r="B49" s="752"/>
      <c r="C49" s="766">
        <v>0</v>
      </c>
      <c r="D49" s="752">
        <v>29.87</v>
      </c>
      <c r="E49" s="766">
        <v>1</v>
      </c>
      <c r="F49" s="753">
        <v>29.87</v>
      </c>
    </row>
    <row r="50" spans="1:6" ht="14.4" customHeight="1" x14ac:dyDescent="0.3">
      <c r="A50" s="776" t="s">
        <v>1225</v>
      </c>
      <c r="B50" s="752"/>
      <c r="C50" s="766">
        <v>0</v>
      </c>
      <c r="D50" s="752">
        <v>4068.74</v>
      </c>
      <c r="E50" s="766">
        <v>1</v>
      </c>
      <c r="F50" s="753">
        <v>4068.74</v>
      </c>
    </row>
    <row r="51" spans="1:6" ht="14.4" customHeight="1" x14ac:dyDescent="0.3">
      <c r="A51" s="776" t="s">
        <v>1226</v>
      </c>
      <c r="B51" s="752"/>
      <c r="C51" s="766">
        <v>0</v>
      </c>
      <c r="D51" s="752">
        <v>142258</v>
      </c>
      <c r="E51" s="766">
        <v>1</v>
      </c>
      <c r="F51" s="753">
        <v>142258</v>
      </c>
    </row>
    <row r="52" spans="1:6" ht="14.4" customHeight="1" x14ac:dyDescent="0.3">
      <c r="A52" s="776" t="s">
        <v>1227</v>
      </c>
      <c r="B52" s="752"/>
      <c r="C52" s="766">
        <v>0</v>
      </c>
      <c r="D52" s="752">
        <v>497.7299999999999</v>
      </c>
      <c r="E52" s="766">
        <v>1</v>
      </c>
      <c r="F52" s="753">
        <v>497.7299999999999</v>
      </c>
    </row>
    <row r="53" spans="1:6" ht="14.4" customHeight="1" x14ac:dyDescent="0.3">
      <c r="A53" s="776" t="s">
        <v>1228</v>
      </c>
      <c r="B53" s="752"/>
      <c r="C53" s="766">
        <v>0</v>
      </c>
      <c r="D53" s="752">
        <v>3319.82</v>
      </c>
      <c r="E53" s="766">
        <v>1</v>
      </c>
      <c r="F53" s="753">
        <v>3319.82</v>
      </c>
    </row>
    <row r="54" spans="1:6" ht="14.4" customHeight="1" x14ac:dyDescent="0.3">
      <c r="A54" s="776" t="s">
        <v>1229</v>
      </c>
      <c r="B54" s="752"/>
      <c r="C54" s="766">
        <v>0</v>
      </c>
      <c r="D54" s="752">
        <v>935.28</v>
      </c>
      <c r="E54" s="766">
        <v>1</v>
      </c>
      <c r="F54" s="753">
        <v>935.28</v>
      </c>
    </row>
    <row r="55" spans="1:6" ht="14.4" customHeight="1" x14ac:dyDescent="0.3">
      <c r="A55" s="776" t="s">
        <v>1230</v>
      </c>
      <c r="B55" s="752"/>
      <c r="C55" s="766">
        <v>0</v>
      </c>
      <c r="D55" s="752">
        <v>14209.750000000004</v>
      </c>
      <c r="E55" s="766">
        <v>1</v>
      </c>
      <c r="F55" s="753">
        <v>14209.750000000004</v>
      </c>
    </row>
    <row r="56" spans="1:6" ht="14.4" customHeight="1" thickBot="1" x14ac:dyDescent="0.35">
      <c r="A56" s="777" t="s">
        <v>1231</v>
      </c>
      <c r="B56" s="768"/>
      <c r="C56" s="769">
        <v>0</v>
      </c>
      <c r="D56" s="768">
        <v>12384.899999999998</v>
      </c>
      <c r="E56" s="769">
        <v>1</v>
      </c>
      <c r="F56" s="770">
        <v>12384.899999999998</v>
      </c>
    </row>
    <row r="57" spans="1:6" ht="14.4" customHeight="1" thickBot="1" x14ac:dyDescent="0.35">
      <c r="A57" s="771" t="s">
        <v>3</v>
      </c>
      <c r="B57" s="772">
        <v>140039.93</v>
      </c>
      <c r="C57" s="773">
        <v>0.12010118315333237</v>
      </c>
      <c r="D57" s="772">
        <v>1025976.3100000002</v>
      </c>
      <c r="E57" s="773">
        <v>0.8798988168466676</v>
      </c>
      <c r="F57" s="774">
        <v>1166016.2400000002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1441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354</v>
      </c>
      <c r="G3" s="47">
        <f>SUBTOTAL(9,G6:G1048576)</f>
        <v>140039.93</v>
      </c>
      <c r="H3" s="48">
        <f>IF(M3=0,0,G3/M3)</f>
        <v>0.12010118315333243</v>
      </c>
      <c r="I3" s="47">
        <f>SUBTOTAL(9,I6:I1048576)</f>
        <v>3005.5</v>
      </c>
      <c r="J3" s="47">
        <f>SUBTOTAL(9,J6:J1048576)</f>
        <v>1025976.3099999998</v>
      </c>
      <c r="K3" s="48">
        <f>IF(M3=0,0,J3/M3)</f>
        <v>0.8798988168466676</v>
      </c>
      <c r="L3" s="47">
        <f>SUBTOTAL(9,L6:L1048576)</f>
        <v>3359.5</v>
      </c>
      <c r="M3" s="49">
        <f>SUBTOTAL(9,M6:M1048576)</f>
        <v>1166016.2399999998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580</v>
      </c>
      <c r="B6" s="741" t="s">
        <v>1232</v>
      </c>
      <c r="C6" s="741" t="s">
        <v>1233</v>
      </c>
      <c r="D6" s="741" t="s">
        <v>658</v>
      </c>
      <c r="E6" s="741" t="s">
        <v>1234</v>
      </c>
      <c r="F6" s="745"/>
      <c r="G6" s="745"/>
      <c r="H6" s="765">
        <v>0</v>
      </c>
      <c r="I6" s="745">
        <v>5</v>
      </c>
      <c r="J6" s="745">
        <v>186.1</v>
      </c>
      <c r="K6" s="765">
        <v>1</v>
      </c>
      <c r="L6" s="745">
        <v>5</v>
      </c>
      <c r="M6" s="746">
        <v>186.1</v>
      </c>
    </row>
    <row r="7" spans="1:13" ht="14.4" customHeight="1" x14ac:dyDescent="0.3">
      <c r="A7" s="747" t="s">
        <v>580</v>
      </c>
      <c r="B7" s="748" t="s">
        <v>1232</v>
      </c>
      <c r="C7" s="748" t="s">
        <v>1235</v>
      </c>
      <c r="D7" s="748" t="s">
        <v>671</v>
      </c>
      <c r="E7" s="748" t="s">
        <v>1236</v>
      </c>
      <c r="F7" s="752"/>
      <c r="G7" s="752"/>
      <c r="H7" s="766">
        <v>0</v>
      </c>
      <c r="I7" s="752">
        <v>20</v>
      </c>
      <c r="J7" s="752">
        <v>1717.9</v>
      </c>
      <c r="K7" s="766">
        <v>1</v>
      </c>
      <c r="L7" s="752">
        <v>20</v>
      </c>
      <c r="M7" s="753">
        <v>1717.9</v>
      </c>
    </row>
    <row r="8" spans="1:13" ht="14.4" customHeight="1" x14ac:dyDescent="0.3">
      <c r="A8" s="747" t="s">
        <v>580</v>
      </c>
      <c r="B8" s="748" t="s">
        <v>1237</v>
      </c>
      <c r="C8" s="748" t="s">
        <v>1238</v>
      </c>
      <c r="D8" s="748" t="s">
        <v>1239</v>
      </c>
      <c r="E8" s="748" t="s">
        <v>1240</v>
      </c>
      <c r="F8" s="752"/>
      <c r="G8" s="752"/>
      <c r="H8" s="766">
        <v>0</v>
      </c>
      <c r="I8" s="752">
        <v>3</v>
      </c>
      <c r="J8" s="752">
        <v>152.52000000000004</v>
      </c>
      <c r="K8" s="766">
        <v>1</v>
      </c>
      <c r="L8" s="752">
        <v>3</v>
      </c>
      <c r="M8" s="753">
        <v>152.52000000000004</v>
      </c>
    </row>
    <row r="9" spans="1:13" ht="14.4" customHeight="1" x14ac:dyDescent="0.3">
      <c r="A9" s="747" t="s">
        <v>580</v>
      </c>
      <c r="B9" s="748" t="s">
        <v>1241</v>
      </c>
      <c r="C9" s="748" t="s">
        <v>1242</v>
      </c>
      <c r="D9" s="748" t="s">
        <v>1243</v>
      </c>
      <c r="E9" s="748" t="s">
        <v>1244</v>
      </c>
      <c r="F9" s="752"/>
      <c r="G9" s="752"/>
      <c r="H9" s="766">
        <v>0</v>
      </c>
      <c r="I9" s="752">
        <v>1</v>
      </c>
      <c r="J9" s="752">
        <v>49.37</v>
      </c>
      <c r="K9" s="766">
        <v>1</v>
      </c>
      <c r="L9" s="752">
        <v>1</v>
      </c>
      <c r="M9" s="753">
        <v>49.37</v>
      </c>
    </row>
    <row r="10" spans="1:13" ht="14.4" customHeight="1" x14ac:dyDescent="0.3">
      <c r="A10" s="747" t="s">
        <v>585</v>
      </c>
      <c r="B10" s="748" t="s">
        <v>1245</v>
      </c>
      <c r="C10" s="748" t="s">
        <v>1246</v>
      </c>
      <c r="D10" s="748" t="s">
        <v>737</v>
      </c>
      <c r="E10" s="748" t="s">
        <v>1247</v>
      </c>
      <c r="F10" s="752"/>
      <c r="G10" s="752"/>
      <c r="H10" s="766">
        <v>0</v>
      </c>
      <c r="I10" s="752">
        <v>340</v>
      </c>
      <c r="J10" s="752">
        <v>5648</v>
      </c>
      <c r="K10" s="766">
        <v>1</v>
      </c>
      <c r="L10" s="752">
        <v>340</v>
      </c>
      <c r="M10" s="753">
        <v>5648</v>
      </c>
    </row>
    <row r="11" spans="1:13" ht="14.4" customHeight="1" x14ac:dyDescent="0.3">
      <c r="A11" s="747" t="s">
        <v>585</v>
      </c>
      <c r="B11" s="748" t="s">
        <v>1248</v>
      </c>
      <c r="C11" s="748" t="s">
        <v>1249</v>
      </c>
      <c r="D11" s="748" t="s">
        <v>760</v>
      </c>
      <c r="E11" s="748" t="s">
        <v>1250</v>
      </c>
      <c r="F11" s="752"/>
      <c r="G11" s="752"/>
      <c r="H11" s="766">
        <v>0</v>
      </c>
      <c r="I11" s="752">
        <v>18</v>
      </c>
      <c r="J11" s="752">
        <v>935.28</v>
      </c>
      <c r="K11" s="766">
        <v>1</v>
      </c>
      <c r="L11" s="752">
        <v>18</v>
      </c>
      <c r="M11" s="753">
        <v>935.28</v>
      </c>
    </row>
    <row r="12" spans="1:13" ht="14.4" customHeight="1" x14ac:dyDescent="0.3">
      <c r="A12" s="747" t="s">
        <v>585</v>
      </c>
      <c r="B12" s="748" t="s">
        <v>1251</v>
      </c>
      <c r="C12" s="748" t="s">
        <v>1252</v>
      </c>
      <c r="D12" s="748" t="s">
        <v>1253</v>
      </c>
      <c r="E12" s="748" t="s">
        <v>1254</v>
      </c>
      <c r="F12" s="752"/>
      <c r="G12" s="752"/>
      <c r="H12" s="766">
        <v>0</v>
      </c>
      <c r="I12" s="752">
        <v>35</v>
      </c>
      <c r="J12" s="752">
        <v>14209.750000000004</v>
      </c>
      <c r="K12" s="766">
        <v>1</v>
      </c>
      <c r="L12" s="752">
        <v>35</v>
      </c>
      <c r="M12" s="753">
        <v>14209.750000000004</v>
      </c>
    </row>
    <row r="13" spans="1:13" ht="14.4" customHeight="1" x14ac:dyDescent="0.3">
      <c r="A13" s="747" t="s">
        <v>585</v>
      </c>
      <c r="B13" s="748" t="s">
        <v>1255</v>
      </c>
      <c r="C13" s="748" t="s">
        <v>1256</v>
      </c>
      <c r="D13" s="748" t="s">
        <v>786</v>
      </c>
      <c r="E13" s="748" t="s">
        <v>1257</v>
      </c>
      <c r="F13" s="752"/>
      <c r="G13" s="752"/>
      <c r="H13" s="766">
        <v>0</v>
      </c>
      <c r="I13" s="752">
        <v>5</v>
      </c>
      <c r="J13" s="752">
        <v>16500</v>
      </c>
      <c r="K13" s="766">
        <v>1</v>
      </c>
      <c r="L13" s="752">
        <v>5</v>
      </c>
      <c r="M13" s="753">
        <v>16500</v>
      </c>
    </row>
    <row r="14" spans="1:13" ht="14.4" customHeight="1" x14ac:dyDescent="0.3">
      <c r="A14" s="747" t="s">
        <v>585</v>
      </c>
      <c r="B14" s="748" t="s">
        <v>1258</v>
      </c>
      <c r="C14" s="748" t="s">
        <v>1259</v>
      </c>
      <c r="D14" s="748" t="s">
        <v>739</v>
      </c>
      <c r="E14" s="748" t="s">
        <v>1260</v>
      </c>
      <c r="F14" s="752"/>
      <c r="G14" s="752"/>
      <c r="H14" s="766">
        <v>0</v>
      </c>
      <c r="I14" s="752">
        <v>55</v>
      </c>
      <c r="J14" s="752">
        <v>7064.1999999999989</v>
      </c>
      <c r="K14" s="766">
        <v>1</v>
      </c>
      <c r="L14" s="752">
        <v>55</v>
      </c>
      <c r="M14" s="753">
        <v>7064.1999999999989</v>
      </c>
    </row>
    <row r="15" spans="1:13" ht="14.4" customHeight="1" x14ac:dyDescent="0.3">
      <c r="A15" s="747" t="s">
        <v>585</v>
      </c>
      <c r="B15" s="748" t="s">
        <v>1258</v>
      </c>
      <c r="C15" s="748" t="s">
        <v>1261</v>
      </c>
      <c r="D15" s="748" t="s">
        <v>739</v>
      </c>
      <c r="E15" s="748" t="s">
        <v>1262</v>
      </c>
      <c r="F15" s="752"/>
      <c r="G15" s="752"/>
      <c r="H15" s="766">
        <v>0</v>
      </c>
      <c r="I15" s="752">
        <v>1</v>
      </c>
      <c r="J15" s="752">
        <v>90.38</v>
      </c>
      <c r="K15" s="766">
        <v>1</v>
      </c>
      <c r="L15" s="752">
        <v>1</v>
      </c>
      <c r="M15" s="753">
        <v>90.38</v>
      </c>
    </row>
    <row r="16" spans="1:13" ht="14.4" customHeight="1" x14ac:dyDescent="0.3">
      <c r="A16" s="747" t="s">
        <v>585</v>
      </c>
      <c r="B16" s="748" t="s">
        <v>1258</v>
      </c>
      <c r="C16" s="748" t="s">
        <v>1263</v>
      </c>
      <c r="D16" s="748" t="s">
        <v>916</v>
      </c>
      <c r="E16" s="748" t="s">
        <v>1264</v>
      </c>
      <c r="F16" s="752">
        <v>3</v>
      </c>
      <c r="G16" s="752">
        <v>218.10000000000008</v>
      </c>
      <c r="H16" s="766">
        <v>1</v>
      </c>
      <c r="I16" s="752"/>
      <c r="J16" s="752"/>
      <c r="K16" s="766">
        <v>0</v>
      </c>
      <c r="L16" s="752">
        <v>3</v>
      </c>
      <c r="M16" s="753">
        <v>218.10000000000008</v>
      </c>
    </row>
    <row r="17" spans="1:13" ht="14.4" customHeight="1" x14ac:dyDescent="0.3">
      <c r="A17" s="747" t="s">
        <v>585</v>
      </c>
      <c r="B17" s="748" t="s">
        <v>1265</v>
      </c>
      <c r="C17" s="748" t="s">
        <v>1266</v>
      </c>
      <c r="D17" s="748" t="s">
        <v>790</v>
      </c>
      <c r="E17" s="748" t="s">
        <v>791</v>
      </c>
      <c r="F17" s="752"/>
      <c r="G17" s="752"/>
      <c r="H17" s="766">
        <v>0</v>
      </c>
      <c r="I17" s="752">
        <v>27</v>
      </c>
      <c r="J17" s="752">
        <v>1090.5300000000002</v>
      </c>
      <c r="K17" s="766">
        <v>1</v>
      </c>
      <c r="L17" s="752">
        <v>27</v>
      </c>
      <c r="M17" s="753">
        <v>1090.5300000000002</v>
      </c>
    </row>
    <row r="18" spans="1:13" ht="14.4" customHeight="1" x14ac:dyDescent="0.3">
      <c r="A18" s="747" t="s">
        <v>585</v>
      </c>
      <c r="B18" s="748" t="s">
        <v>1265</v>
      </c>
      <c r="C18" s="748" t="s">
        <v>1267</v>
      </c>
      <c r="D18" s="748" t="s">
        <v>788</v>
      </c>
      <c r="E18" s="748" t="s">
        <v>1268</v>
      </c>
      <c r="F18" s="752"/>
      <c r="G18" s="752"/>
      <c r="H18" s="766">
        <v>0</v>
      </c>
      <c r="I18" s="752">
        <v>1</v>
      </c>
      <c r="J18" s="752">
        <v>31.649999999999995</v>
      </c>
      <c r="K18" s="766">
        <v>1</v>
      </c>
      <c r="L18" s="752">
        <v>1</v>
      </c>
      <c r="M18" s="753">
        <v>31.649999999999995</v>
      </c>
    </row>
    <row r="19" spans="1:13" ht="14.4" customHeight="1" x14ac:dyDescent="0.3">
      <c r="A19" s="747" t="s">
        <v>585</v>
      </c>
      <c r="B19" s="748" t="s">
        <v>1269</v>
      </c>
      <c r="C19" s="748" t="s">
        <v>1270</v>
      </c>
      <c r="D19" s="748" t="s">
        <v>958</v>
      </c>
      <c r="E19" s="748" t="s">
        <v>1271</v>
      </c>
      <c r="F19" s="752"/>
      <c r="G19" s="752"/>
      <c r="H19" s="766">
        <v>0</v>
      </c>
      <c r="I19" s="752">
        <v>1</v>
      </c>
      <c r="J19" s="752">
        <v>71.81</v>
      </c>
      <c r="K19" s="766">
        <v>1</v>
      </c>
      <c r="L19" s="752">
        <v>1</v>
      </c>
      <c r="M19" s="753">
        <v>71.81</v>
      </c>
    </row>
    <row r="20" spans="1:13" ht="14.4" customHeight="1" x14ac:dyDescent="0.3">
      <c r="A20" s="747" t="s">
        <v>585</v>
      </c>
      <c r="B20" s="748" t="s">
        <v>1269</v>
      </c>
      <c r="C20" s="748" t="s">
        <v>1272</v>
      </c>
      <c r="D20" s="748" t="s">
        <v>1273</v>
      </c>
      <c r="E20" s="748" t="s">
        <v>1274</v>
      </c>
      <c r="F20" s="752"/>
      <c r="G20" s="752"/>
      <c r="H20" s="766">
        <v>0</v>
      </c>
      <c r="I20" s="752">
        <v>2</v>
      </c>
      <c r="J20" s="752">
        <v>144.66000000000003</v>
      </c>
      <c r="K20" s="766">
        <v>1</v>
      </c>
      <c r="L20" s="752">
        <v>2</v>
      </c>
      <c r="M20" s="753">
        <v>144.66000000000003</v>
      </c>
    </row>
    <row r="21" spans="1:13" ht="14.4" customHeight="1" x14ac:dyDescent="0.3">
      <c r="A21" s="747" t="s">
        <v>585</v>
      </c>
      <c r="B21" s="748" t="s">
        <v>1269</v>
      </c>
      <c r="C21" s="748" t="s">
        <v>1275</v>
      </c>
      <c r="D21" s="748" t="s">
        <v>720</v>
      </c>
      <c r="E21" s="748" t="s">
        <v>1276</v>
      </c>
      <c r="F21" s="752"/>
      <c r="G21" s="752"/>
      <c r="H21" s="766">
        <v>0</v>
      </c>
      <c r="I21" s="752">
        <v>20</v>
      </c>
      <c r="J21" s="752">
        <v>1769.1999999999998</v>
      </c>
      <c r="K21" s="766">
        <v>1</v>
      </c>
      <c r="L21" s="752">
        <v>20</v>
      </c>
      <c r="M21" s="753">
        <v>1769.1999999999998</v>
      </c>
    </row>
    <row r="22" spans="1:13" ht="14.4" customHeight="1" x14ac:dyDescent="0.3">
      <c r="A22" s="747" t="s">
        <v>585</v>
      </c>
      <c r="B22" s="748" t="s">
        <v>1277</v>
      </c>
      <c r="C22" s="748" t="s">
        <v>1278</v>
      </c>
      <c r="D22" s="748" t="s">
        <v>1279</v>
      </c>
      <c r="E22" s="748" t="s">
        <v>1280</v>
      </c>
      <c r="F22" s="752"/>
      <c r="G22" s="752"/>
      <c r="H22" s="766">
        <v>0</v>
      </c>
      <c r="I22" s="752">
        <v>1</v>
      </c>
      <c r="J22" s="752">
        <v>26.47000000000001</v>
      </c>
      <c r="K22" s="766">
        <v>1</v>
      </c>
      <c r="L22" s="752">
        <v>1</v>
      </c>
      <c r="M22" s="753">
        <v>26.47000000000001</v>
      </c>
    </row>
    <row r="23" spans="1:13" ht="14.4" customHeight="1" x14ac:dyDescent="0.3">
      <c r="A23" s="747" t="s">
        <v>585</v>
      </c>
      <c r="B23" s="748" t="s">
        <v>1281</v>
      </c>
      <c r="C23" s="748" t="s">
        <v>1282</v>
      </c>
      <c r="D23" s="748" t="s">
        <v>1283</v>
      </c>
      <c r="E23" s="748" t="s">
        <v>1284</v>
      </c>
      <c r="F23" s="752"/>
      <c r="G23" s="752"/>
      <c r="H23" s="766">
        <v>0</v>
      </c>
      <c r="I23" s="752">
        <v>1</v>
      </c>
      <c r="J23" s="752">
        <v>135.43999999999994</v>
      </c>
      <c r="K23" s="766">
        <v>1</v>
      </c>
      <c r="L23" s="752">
        <v>1</v>
      </c>
      <c r="M23" s="753">
        <v>135.43999999999994</v>
      </c>
    </row>
    <row r="24" spans="1:13" ht="14.4" customHeight="1" x14ac:dyDescent="0.3">
      <c r="A24" s="747" t="s">
        <v>585</v>
      </c>
      <c r="B24" s="748" t="s">
        <v>1232</v>
      </c>
      <c r="C24" s="748" t="s">
        <v>1285</v>
      </c>
      <c r="D24" s="748" t="s">
        <v>671</v>
      </c>
      <c r="E24" s="748" t="s">
        <v>1286</v>
      </c>
      <c r="F24" s="752"/>
      <c r="G24" s="752"/>
      <c r="H24" s="766">
        <v>0</v>
      </c>
      <c r="I24" s="752">
        <v>6</v>
      </c>
      <c r="J24" s="752">
        <v>855.84000000000026</v>
      </c>
      <c r="K24" s="766">
        <v>1</v>
      </c>
      <c r="L24" s="752">
        <v>6</v>
      </c>
      <c r="M24" s="753">
        <v>855.84000000000026</v>
      </c>
    </row>
    <row r="25" spans="1:13" ht="14.4" customHeight="1" x14ac:dyDescent="0.3">
      <c r="A25" s="747" t="s">
        <v>585</v>
      </c>
      <c r="B25" s="748" t="s">
        <v>1232</v>
      </c>
      <c r="C25" s="748" t="s">
        <v>1235</v>
      </c>
      <c r="D25" s="748" t="s">
        <v>671</v>
      </c>
      <c r="E25" s="748" t="s">
        <v>1236</v>
      </c>
      <c r="F25" s="752"/>
      <c r="G25" s="752"/>
      <c r="H25" s="766">
        <v>0</v>
      </c>
      <c r="I25" s="752">
        <v>130</v>
      </c>
      <c r="J25" s="752">
        <v>11194.830000000002</v>
      </c>
      <c r="K25" s="766">
        <v>1</v>
      </c>
      <c r="L25" s="752">
        <v>130</v>
      </c>
      <c r="M25" s="753">
        <v>11194.830000000002</v>
      </c>
    </row>
    <row r="26" spans="1:13" ht="14.4" customHeight="1" x14ac:dyDescent="0.3">
      <c r="A26" s="747" t="s">
        <v>585</v>
      </c>
      <c r="B26" s="748" t="s">
        <v>1232</v>
      </c>
      <c r="C26" s="748" t="s">
        <v>1287</v>
      </c>
      <c r="D26" s="748" t="s">
        <v>671</v>
      </c>
      <c r="E26" s="748" t="s">
        <v>1288</v>
      </c>
      <c r="F26" s="752"/>
      <c r="G26" s="752"/>
      <c r="H26" s="766">
        <v>0</v>
      </c>
      <c r="I26" s="752">
        <v>8</v>
      </c>
      <c r="J26" s="752">
        <v>1364</v>
      </c>
      <c r="K26" s="766">
        <v>1</v>
      </c>
      <c r="L26" s="752">
        <v>8</v>
      </c>
      <c r="M26" s="753">
        <v>1364</v>
      </c>
    </row>
    <row r="27" spans="1:13" ht="14.4" customHeight="1" x14ac:dyDescent="0.3">
      <c r="A27" s="747" t="s">
        <v>585</v>
      </c>
      <c r="B27" s="748" t="s">
        <v>1232</v>
      </c>
      <c r="C27" s="748" t="s">
        <v>1289</v>
      </c>
      <c r="D27" s="748" t="s">
        <v>671</v>
      </c>
      <c r="E27" s="748" t="s">
        <v>1290</v>
      </c>
      <c r="F27" s="752"/>
      <c r="G27" s="752"/>
      <c r="H27" s="766">
        <v>0</v>
      </c>
      <c r="I27" s="752">
        <v>3</v>
      </c>
      <c r="J27" s="752">
        <v>779.69999999999993</v>
      </c>
      <c r="K27" s="766">
        <v>1</v>
      </c>
      <c r="L27" s="752">
        <v>3</v>
      </c>
      <c r="M27" s="753">
        <v>779.69999999999993</v>
      </c>
    </row>
    <row r="28" spans="1:13" ht="14.4" customHeight="1" x14ac:dyDescent="0.3">
      <c r="A28" s="747" t="s">
        <v>585</v>
      </c>
      <c r="B28" s="748" t="s">
        <v>1291</v>
      </c>
      <c r="C28" s="748" t="s">
        <v>1292</v>
      </c>
      <c r="D28" s="748" t="s">
        <v>1293</v>
      </c>
      <c r="E28" s="748" t="s">
        <v>1294</v>
      </c>
      <c r="F28" s="752"/>
      <c r="G28" s="752"/>
      <c r="H28" s="766">
        <v>0</v>
      </c>
      <c r="I28" s="752">
        <v>12</v>
      </c>
      <c r="J28" s="752">
        <v>146136.95999999999</v>
      </c>
      <c r="K28" s="766">
        <v>1</v>
      </c>
      <c r="L28" s="752">
        <v>12</v>
      </c>
      <c r="M28" s="753">
        <v>146136.95999999999</v>
      </c>
    </row>
    <row r="29" spans="1:13" ht="14.4" customHeight="1" x14ac:dyDescent="0.3">
      <c r="A29" s="747" t="s">
        <v>585</v>
      </c>
      <c r="B29" s="748" t="s">
        <v>1295</v>
      </c>
      <c r="C29" s="748" t="s">
        <v>1296</v>
      </c>
      <c r="D29" s="748" t="s">
        <v>1015</v>
      </c>
      <c r="E29" s="748" t="s">
        <v>1297</v>
      </c>
      <c r="F29" s="752"/>
      <c r="G29" s="752"/>
      <c r="H29" s="766">
        <v>0</v>
      </c>
      <c r="I29" s="752">
        <v>3</v>
      </c>
      <c r="J29" s="752">
        <v>497.7299999999999</v>
      </c>
      <c r="K29" s="766">
        <v>1</v>
      </c>
      <c r="L29" s="752">
        <v>3</v>
      </c>
      <c r="M29" s="753">
        <v>497.7299999999999</v>
      </c>
    </row>
    <row r="30" spans="1:13" ht="14.4" customHeight="1" x14ac:dyDescent="0.3">
      <c r="A30" s="747" t="s">
        <v>585</v>
      </c>
      <c r="B30" s="748" t="s">
        <v>1298</v>
      </c>
      <c r="C30" s="748" t="s">
        <v>1299</v>
      </c>
      <c r="D30" s="748" t="s">
        <v>1300</v>
      </c>
      <c r="E30" s="748" t="s">
        <v>1301</v>
      </c>
      <c r="F30" s="752"/>
      <c r="G30" s="752"/>
      <c r="H30" s="766">
        <v>0</v>
      </c>
      <c r="I30" s="752">
        <v>27</v>
      </c>
      <c r="J30" s="752">
        <v>12384.899999999998</v>
      </c>
      <c r="K30" s="766">
        <v>1</v>
      </c>
      <c r="L30" s="752">
        <v>27</v>
      </c>
      <c r="M30" s="753">
        <v>12384.899999999998</v>
      </c>
    </row>
    <row r="31" spans="1:13" ht="14.4" customHeight="1" x14ac:dyDescent="0.3">
      <c r="A31" s="747" t="s">
        <v>585</v>
      </c>
      <c r="B31" s="748" t="s">
        <v>1302</v>
      </c>
      <c r="C31" s="748" t="s">
        <v>1303</v>
      </c>
      <c r="D31" s="748" t="s">
        <v>1304</v>
      </c>
      <c r="E31" s="748" t="s">
        <v>1305</v>
      </c>
      <c r="F31" s="752">
        <v>230</v>
      </c>
      <c r="G31" s="752">
        <v>6120.3000000000011</v>
      </c>
      <c r="H31" s="766">
        <v>1</v>
      </c>
      <c r="I31" s="752"/>
      <c r="J31" s="752"/>
      <c r="K31" s="766">
        <v>0</v>
      </c>
      <c r="L31" s="752">
        <v>230</v>
      </c>
      <c r="M31" s="753">
        <v>6120.3000000000011</v>
      </c>
    </row>
    <row r="32" spans="1:13" ht="14.4" customHeight="1" x14ac:dyDescent="0.3">
      <c r="A32" s="747" t="s">
        <v>585</v>
      </c>
      <c r="B32" s="748" t="s">
        <v>1306</v>
      </c>
      <c r="C32" s="748" t="s">
        <v>1307</v>
      </c>
      <c r="D32" s="748" t="s">
        <v>1308</v>
      </c>
      <c r="E32" s="748" t="s">
        <v>1309</v>
      </c>
      <c r="F32" s="752"/>
      <c r="G32" s="752"/>
      <c r="H32" s="766">
        <v>0</v>
      </c>
      <c r="I32" s="752">
        <v>59</v>
      </c>
      <c r="J32" s="752">
        <v>54191.5</v>
      </c>
      <c r="K32" s="766">
        <v>1</v>
      </c>
      <c r="L32" s="752">
        <v>59</v>
      </c>
      <c r="M32" s="753">
        <v>54191.5</v>
      </c>
    </row>
    <row r="33" spans="1:13" ht="14.4" customHeight="1" x14ac:dyDescent="0.3">
      <c r="A33" s="747" t="s">
        <v>585</v>
      </c>
      <c r="B33" s="748" t="s">
        <v>1310</v>
      </c>
      <c r="C33" s="748" t="s">
        <v>1311</v>
      </c>
      <c r="D33" s="748" t="s">
        <v>725</v>
      </c>
      <c r="E33" s="748" t="s">
        <v>1312</v>
      </c>
      <c r="F33" s="752"/>
      <c r="G33" s="752"/>
      <c r="H33" s="766">
        <v>0</v>
      </c>
      <c r="I33" s="752">
        <v>12</v>
      </c>
      <c r="J33" s="752">
        <v>2754.24</v>
      </c>
      <c r="K33" s="766">
        <v>1</v>
      </c>
      <c r="L33" s="752">
        <v>12</v>
      </c>
      <c r="M33" s="753">
        <v>2754.24</v>
      </c>
    </row>
    <row r="34" spans="1:13" ht="14.4" customHeight="1" x14ac:dyDescent="0.3">
      <c r="A34" s="747" t="s">
        <v>585</v>
      </c>
      <c r="B34" s="748" t="s">
        <v>1313</v>
      </c>
      <c r="C34" s="748" t="s">
        <v>1314</v>
      </c>
      <c r="D34" s="748" t="s">
        <v>1315</v>
      </c>
      <c r="E34" s="748" t="s">
        <v>1316</v>
      </c>
      <c r="F34" s="752"/>
      <c r="G34" s="752"/>
      <c r="H34" s="766">
        <v>0</v>
      </c>
      <c r="I34" s="752">
        <v>1</v>
      </c>
      <c r="J34" s="752">
        <v>41.33</v>
      </c>
      <c r="K34" s="766">
        <v>1</v>
      </c>
      <c r="L34" s="752">
        <v>1</v>
      </c>
      <c r="M34" s="753">
        <v>41.33</v>
      </c>
    </row>
    <row r="35" spans="1:13" ht="14.4" customHeight="1" x14ac:dyDescent="0.3">
      <c r="A35" s="747" t="s">
        <v>585</v>
      </c>
      <c r="B35" s="748" t="s">
        <v>1317</v>
      </c>
      <c r="C35" s="748" t="s">
        <v>1318</v>
      </c>
      <c r="D35" s="748" t="s">
        <v>1319</v>
      </c>
      <c r="E35" s="748" t="s">
        <v>1320</v>
      </c>
      <c r="F35" s="752"/>
      <c r="G35" s="752"/>
      <c r="H35" s="766">
        <v>0</v>
      </c>
      <c r="I35" s="752">
        <v>5</v>
      </c>
      <c r="J35" s="752">
        <v>1314.5</v>
      </c>
      <c r="K35" s="766">
        <v>1</v>
      </c>
      <c r="L35" s="752">
        <v>5</v>
      </c>
      <c r="M35" s="753">
        <v>1314.5</v>
      </c>
    </row>
    <row r="36" spans="1:13" ht="14.4" customHeight="1" x14ac:dyDescent="0.3">
      <c r="A36" s="747" t="s">
        <v>585</v>
      </c>
      <c r="B36" s="748" t="s">
        <v>1321</v>
      </c>
      <c r="C36" s="748" t="s">
        <v>1322</v>
      </c>
      <c r="D36" s="748" t="s">
        <v>1323</v>
      </c>
      <c r="E36" s="748" t="s">
        <v>1324</v>
      </c>
      <c r="F36" s="752"/>
      <c r="G36" s="752"/>
      <c r="H36" s="766">
        <v>0</v>
      </c>
      <c r="I36" s="752">
        <v>1</v>
      </c>
      <c r="J36" s="752">
        <v>561.51</v>
      </c>
      <c r="K36" s="766">
        <v>1</v>
      </c>
      <c r="L36" s="752">
        <v>1</v>
      </c>
      <c r="M36" s="753">
        <v>561.51</v>
      </c>
    </row>
    <row r="37" spans="1:13" ht="14.4" customHeight="1" x14ac:dyDescent="0.3">
      <c r="A37" s="747" t="s">
        <v>585</v>
      </c>
      <c r="B37" s="748" t="s">
        <v>1325</v>
      </c>
      <c r="C37" s="748" t="s">
        <v>1326</v>
      </c>
      <c r="D37" s="748" t="s">
        <v>1011</v>
      </c>
      <c r="E37" s="748" t="s">
        <v>1327</v>
      </c>
      <c r="F37" s="752"/>
      <c r="G37" s="752"/>
      <c r="H37" s="766">
        <v>0</v>
      </c>
      <c r="I37" s="752">
        <v>2</v>
      </c>
      <c r="J37" s="752">
        <v>640.64</v>
      </c>
      <c r="K37" s="766">
        <v>1</v>
      </c>
      <c r="L37" s="752">
        <v>2</v>
      </c>
      <c r="M37" s="753">
        <v>640.64</v>
      </c>
    </row>
    <row r="38" spans="1:13" ht="14.4" customHeight="1" x14ac:dyDescent="0.3">
      <c r="A38" s="747" t="s">
        <v>585</v>
      </c>
      <c r="B38" s="748" t="s">
        <v>1328</v>
      </c>
      <c r="C38" s="748" t="s">
        <v>1329</v>
      </c>
      <c r="D38" s="748" t="s">
        <v>1330</v>
      </c>
      <c r="E38" s="748" t="s">
        <v>1331</v>
      </c>
      <c r="F38" s="752"/>
      <c r="G38" s="752"/>
      <c r="H38" s="766">
        <v>0</v>
      </c>
      <c r="I38" s="752">
        <v>10</v>
      </c>
      <c r="J38" s="752">
        <v>333.9</v>
      </c>
      <c r="K38" s="766">
        <v>1</v>
      </c>
      <c r="L38" s="752">
        <v>10</v>
      </c>
      <c r="M38" s="753">
        <v>333.9</v>
      </c>
    </row>
    <row r="39" spans="1:13" ht="14.4" customHeight="1" x14ac:dyDescent="0.3">
      <c r="A39" s="747" t="s">
        <v>585</v>
      </c>
      <c r="B39" s="748" t="s">
        <v>1328</v>
      </c>
      <c r="C39" s="748" t="s">
        <v>1332</v>
      </c>
      <c r="D39" s="748" t="s">
        <v>1330</v>
      </c>
      <c r="E39" s="748" t="s">
        <v>1333</v>
      </c>
      <c r="F39" s="752"/>
      <c r="G39" s="752"/>
      <c r="H39" s="766">
        <v>0</v>
      </c>
      <c r="I39" s="752">
        <v>20</v>
      </c>
      <c r="J39" s="752">
        <v>1057.6000000000001</v>
      </c>
      <c r="K39" s="766">
        <v>1</v>
      </c>
      <c r="L39" s="752">
        <v>20</v>
      </c>
      <c r="M39" s="753">
        <v>1057.6000000000001</v>
      </c>
    </row>
    <row r="40" spans="1:13" ht="14.4" customHeight="1" x14ac:dyDescent="0.3">
      <c r="A40" s="747" t="s">
        <v>585</v>
      </c>
      <c r="B40" s="748" t="s">
        <v>1334</v>
      </c>
      <c r="C40" s="748" t="s">
        <v>1335</v>
      </c>
      <c r="D40" s="748" t="s">
        <v>1336</v>
      </c>
      <c r="E40" s="748" t="s">
        <v>1337</v>
      </c>
      <c r="F40" s="752"/>
      <c r="G40" s="752"/>
      <c r="H40" s="766">
        <v>0</v>
      </c>
      <c r="I40" s="752">
        <v>4</v>
      </c>
      <c r="J40" s="752">
        <v>1538.92</v>
      </c>
      <c r="K40" s="766">
        <v>1</v>
      </c>
      <c r="L40" s="752">
        <v>4</v>
      </c>
      <c r="M40" s="753">
        <v>1538.92</v>
      </c>
    </row>
    <row r="41" spans="1:13" ht="14.4" customHeight="1" x14ac:dyDescent="0.3">
      <c r="A41" s="747" t="s">
        <v>585</v>
      </c>
      <c r="B41" s="748" t="s">
        <v>1334</v>
      </c>
      <c r="C41" s="748" t="s">
        <v>1338</v>
      </c>
      <c r="D41" s="748" t="s">
        <v>1339</v>
      </c>
      <c r="E41" s="748" t="s">
        <v>1340</v>
      </c>
      <c r="F41" s="752"/>
      <c r="G41" s="752"/>
      <c r="H41" s="766">
        <v>0</v>
      </c>
      <c r="I41" s="752">
        <v>10</v>
      </c>
      <c r="J41" s="752">
        <v>189.60000000000002</v>
      </c>
      <c r="K41" s="766">
        <v>1</v>
      </c>
      <c r="L41" s="752">
        <v>10</v>
      </c>
      <c r="M41" s="753">
        <v>189.60000000000002</v>
      </c>
    </row>
    <row r="42" spans="1:13" ht="14.4" customHeight="1" x14ac:dyDescent="0.3">
      <c r="A42" s="747" t="s">
        <v>585</v>
      </c>
      <c r="B42" s="748" t="s">
        <v>1341</v>
      </c>
      <c r="C42" s="748" t="s">
        <v>1342</v>
      </c>
      <c r="D42" s="748" t="s">
        <v>1343</v>
      </c>
      <c r="E42" s="748" t="s">
        <v>1344</v>
      </c>
      <c r="F42" s="752"/>
      <c r="G42" s="752"/>
      <c r="H42" s="766">
        <v>0</v>
      </c>
      <c r="I42" s="752">
        <v>20</v>
      </c>
      <c r="J42" s="752">
        <v>2970</v>
      </c>
      <c r="K42" s="766">
        <v>1</v>
      </c>
      <c r="L42" s="752">
        <v>20</v>
      </c>
      <c r="M42" s="753">
        <v>2970</v>
      </c>
    </row>
    <row r="43" spans="1:13" ht="14.4" customHeight="1" x14ac:dyDescent="0.3">
      <c r="A43" s="747" t="s">
        <v>585</v>
      </c>
      <c r="B43" s="748" t="s">
        <v>1341</v>
      </c>
      <c r="C43" s="748" t="s">
        <v>1345</v>
      </c>
      <c r="D43" s="748" t="s">
        <v>1343</v>
      </c>
      <c r="E43" s="748" t="s">
        <v>1346</v>
      </c>
      <c r="F43" s="752"/>
      <c r="G43" s="752"/>
      <c r="H43" s="766">
        <v>0</v>
      </c>
      <c r="I43" s="752">
        <v>6.5</v>
      </c>
      <c r="J43" s="752">
        <v>1916.2</v>
      </c>
      <c r="K43" s="766">
        <v>1</v>
      </c>
      <c r="L43" s="752">
        <v>6.5</v>
      </c>
      <c r="M43" s="753">
        <v>1916.2</v>
      </c>
    </row>
    <row r="44" spans="1:13" ht="14.4" customHeight="1" x14ac:dyDescent="0.3">
      <c r="A44" s="747" t="s">
        <v>585</v>
      </c>
      <c r="B44" s="748" t="s">
        <v>1347</v>
      </c>
      <c r="C44" s="748" t="s">
        <v>1348</v>
      </c>
      <c r="D44" s="748" t="s">
        <v>1089</v>
      </c>
      <c r="E44" s="748" t="s">
        <v>1090</v>
      </c>
      <c r="F44" s="752">
        <v>16</v>
      </c>
      <c r="G44" s="752">
        <v>5940.32</v>
      </c>
      <c r="H44" s="766">
        <v>1</v>
      </c>
      <c r="I44" s="752"/>
      <c r="J44" s="752"/>
      <c r="K44" s="766">
        <v>0</v>
      </c>
      <c r="L44" s="752">
        <v>16</v>
      </c>
      <c r="M44" s="753">
        <v>5940.32</v>
      </c>
    </row>
    <row r="45" spans="1:13" ht="14.4" customHeight="1" x14ac:dyDescent="0.3">
      <c r="A45" s="747" t="s">
        <v>585</v>
      </c>
      <c r="B45" s="748" t="s">
        <v>1347</v>
      </c>
      <c r="C45" s="748" t="s">
        <v>1349</v>
      </c>
      <c r="D45" s="748" t="s">
        <v>1087</v>
      </c>
      <c r="E45" s="748" t="s">
        <v>1090</v>
      </c>
      <c r="F45" s="752"/>
      <c r="G45" s="752"/>
      <c r="H45" s="766">
        <v>0</v>
      </c>
      <c r="I45" s="752">
        <v>14</v>
      </c>
      <c r="J45" s="752">
        <v>1649.34</v>
      </c>
      <c r="K45" s="766">
        <v>1</v>
      </c>
      <c r="L45" s="752">
        <v>14</v>
      </c>
      <c r="M45" s="753">
        <v>1649.34</v>
      </c>
    </row>
    <row r="46" spans="1:13" ht="14.4" customHeight="1" x14ac:dyDescent="0.3">
      <c r="A46" s="747" t="s">
        <v>585</v>
      </c>
      <c r="B46" s="748" t="s">
        <v>1350</v>
      </c>
      <c r="C46" s="748" t="s">
        <v>1351</v>
      </c>
      <c r="D46" s="748" t="s">
        <v>911</v>
      </c>
      <c r="E46" s="748" t="s">
        <v>912</v>
      </c>
      <c r="F46" s="752"/>
      <c r="G46" s="752"/>
      <c r="H46" s="766">
        <v>0</v>
      </c>
      <c r="I46" s="752">
        <v>1</v>
      </c>
      <c r="J46" s="752">
        <v>3319.82</v>
      </c>
      <c r="K46" s="766">
        <v>1</v>
      </c>
      <c r="L46" s="752">
        <v>1</v>
      </c>
      <c r="M46" s="753">
        <v>3319.82</v>
      </c>
    </row>
    <row r="47" spans="1:13" ht="14.4" customHeight="1" x14ac:dyDescent="0.3">
      <c r="A47" s="747" t="s">
        <v>585</v>
      </c>
      <c r="B47" s="748" t="s">
        <v>1352</v>
      </c>
      <c r="C47" s="748" t="s">
        <v>1353</v>
      </c>
      <c r="D47" s="748" t="s">
        <v>712</v>
      </c>
      <c r="E47" s="748" t="s">
        <v>1354</v>
      </c>
      <c r="F47" s="752"/>
      <c r="G47" s="752"/>
      <c r="H47" s="766">
        <v>0</v>
      </c>
      <c r="I47" s="752">
        <v>2</v>
      </c>
      <c r="J47" s="752">
        <v>208.70000000000005</v>
      </c>
      <c r="K47" s="766">
        <v>1</v>
      </c>
      <c r="L47" s="752">
        <v>2</v>
      </c>
      <c r="M47" s="753">
        <v>208.70000000000005</v>
      </c>
    </row>
    <row r="48" spans="1:13" ht="14.4" customHeight="1" x14ac:dyDescent="0.3">
      <c r="A48" s="747" t="s">
        <v>585</v>
      </c>
      <c r="B48" s="748" t="s">
        <v>1355</v>
      </c>
      <c r="C48" s="748" t="s">
        <v>1356</v>
      </c>
      <c r="D48" s="748" t="s">
        <v>884</v>
      </c>
      <c r="E48" s="748" t="s">
        <v>1357</v>
      </c>
      <c r="F48" s="752"/>
      <c r="G48" s="752"/>
      <c r="H48" s="766">
        <v>0</v>
      </c>
      <c r="I48" s="752">
        <v>5</v>
      </c>
      <c r="J48" s="752">
        <v>3257.5</v>
      </c>
      <c r="K48" s="766">
        <v>1</v>
      </c>
      <c r="L48" s="752">
        <v>5</v>
      </c>
      <c r="M48" s="753">
        <v>3257.5</v>
      </c>
    </row>
    <row r="49" spans="1:13" ht="14.4" customHeight="1" x14ac:dyDescent="0.3">
      <c r="A49" s="747" t="s">
        <v>585</v>
      </c>
      <c r="B49" s="748" t="s">
        <v>1358</v>
      </c>
      <c r="C49" s="748" t="s">
        <v>1359</v>
      </c>
      <c r="D49" s="748" t="s">
        <v>1360</v>
      </c>
      <c r="E49" s="748" t="s">
        <v>1361</v>
      </c>
      <c r="F49" s="752"/>
      <c r="G49" s="752"/>
      <c r="H49" s="766">
        <v>0</v>
      </c>
      <c r="I49" s="752">
        <v>9</v>
      </c>
      <c r="J49" s="752">
        <v>5111.57</v>
      </c>
      <c r="K49" s="766">
        <v>1</v>
      </c>
      <c r="L49" s="752">
        <v>9</v>
      </c>
      <c r="M49" s="753">
        <v>5111.57</v>
      </c>
    </row>
    <row r="50" spans="1:13" ht="14.4" customHeight="1" x14ac:dyDescent="0.3">
      <c r="A50" s="747" t="s">
        <v>585</v>
      </c>
      <c r="B50" s="748" t="s">
        <v>1362</v>
      </c>
      <c r="C50" s="748" t="s">
        <v>1363</v>
      </c>
      <c r="D50" s="748" t="s">
        <v>1364</v>
      </c>
      <c r="E50" s="748" t="s">
        <v>1365</v>
      </c>
      <c r="F50" s="752"/>
      <c r="G50" s="752"/>
      <c r="H50" s="766">
        <v>0</v>
      </c>
      <c r="I50" s="752">
        <v>100</v>
      </c>
      <c r="J50" s="752">
        <v>68540</v>
      </c>
      <c r="K50" s="766">
        <v>1</v>
      </c>
      <c r="L50" s="752">
        <v>100</v>
      </c>
      <c r="M50" s="753">
        <v>68540</v>
      </c>
    </row>
    <row r="51" spans="1:13" ht="14.4" customHeight="1" x14ac:dyDescent="0.3">
      <c r="A51" s="747" t="s">
        <v>585</v>
      </c>
      <c r="B51" s="748" t="s">
        <v>1366</v>
      </c>
      <c r="C51" s="748" t="s">
        <v>1367</v>
      </c>
      <c r="D51" s="748" t="s">
        <v>905</v>
      </c>
      <c r="E51" s="748" t="s">
        <v>1368</v>
      </c>
      <c r="F51" s="752">
        <v>36</v>
      </c>
      <c r="G51" s="752">
        <v>30650.399999999998</v>
      </c>
      <c r="H51" s="766">
        <v>1</v>
      </c>
      <c r="I51" s="752"/>
      <c r="J51" s="752"/>
      <c r="K51" s="766">
        <v>0</v>
      </c>
      <c r="L51" s="752">
        <v>36</v>
      </c>
      <c r="M51" s="753">
        <v>30650.399999999998</v>
      </c>
    </row>
    <row r="52" spans="1:13" ht="14.4" customHeight="1" x14ac:dyDescent="0.3">
      <c r="A52" s="747" t="s">
        <v>585</v>
      </c>
      <c r="B52" s="748" t="s">
        <v>1237</v>
      </c>
      <c r="C52" s="748" t="s">
        <v>1369</v>
      </c>
      <c r="D52" s="748" t="s">
        <v>1370</v>
      </c>
      <c r="E52" s="748" t="s">
        <v>1371</v>
      </c>
      <c r="F52" s="752"/>
      <c r="G52" s="752"/>
      <c r="H52" s="766">
        <v>0</v>
      </c>
      <c r="I52" s="752">
        <v>4</v>
      </c>
      <c r="J52" s="752">
        <v>133.88</v>
      </c>
      <c r="K52" s="766">
        <v>1</v>
      </c>
      <c r="L52" s="752">
        <v>4</v>
      </c>
      <c r="M52" s="753">
        <v>133.88</v>
      </c>
    </row>
    <row r="53" spans="1:13" ht="14.4" customHeight="1" x14ac:dyDescent="0.3">
      <c r="A53" s="747" t="s">
        <v>585</v>
      </c>
      <c r="B53" s="748" t="s">
        <v>1237</v>
      </c>
      <c r="C53" s="748" t="s">
        <v>1238</v>
      </c>
      <c r="D53" s="748" t="s">
        <v>1239</v>
      </c>
      <c r="E53" s="748" t="s">
        <v>1240</v>
      </c>
      <c r="F53" s="752"/>
      <c r="G53" s="752"/>
      <c r="H53" s="766">
        <v>0</v>
      </c>
      <c r="I53" s="752">
        <v>11</v>
      </c>
      <c r="J53" s="752">
        <v>557.04000000000008</v>
      </c>
      <c r="K53" s="766">
        <v>1</v>
      </c>
      <c r="L53" s="752">
        <v>11</v>
      </c>
      <c r="M53" s="753">
        <v>557.04000000000008</v>
      </c>
    </row>
    <row r="54" spans="1:13" ht="14.4" customHeight="1" x14ac:dyDescent="0.3">
      <c r="A54" s="747" t="s">
        <v>585</v>
      </c>
      <c r="B54" s="748" t="s">
        <v>1372</v>
      </c>
      <c r="C54" s="748" t="s">
        <v>1373</v>
      </c>
      <c r="D54" s="748" t="s">
        <v>1374</v>
      </c>
      <c r="E54" s="748" t="s">
        <v>1375</v>
      </c>
      <c r="F54" s="752"/>
      <c r="G54" s="752"/>
      <c r="H54" s="766">
        <v>0</v>
      </c>
      <c r="I54" s="752">
        <v>11</v>
      </c>
      <c r="J54" s="752">
        <v>2480.5</v>
      </c>
      <c r="K54" s="766">
        <v>1</v>
      </c>
      <c r="L54" s="752">
        <v>11</v>
      </c>
      <c r="M54" s="753">
        <v>2480.5</v>
      </c>
    </row>
    <row r="55" spans="1:13" ht="14.4" customHeight="1" x14ac:dyDescent="0.3">
      <c r="A55" s="747" t="s">
        <v>585</v>
      </c>
      <c r="B55" s="748" t="s">
        <v>1376</v>
      </c>
      <c r="C55" s="748" t="s">
        <v>1377</v>
      </c>
      <c r="D55" s="748" t="s">
        <v>744</v>
      </c>
      <c r="E55" s="748" t="s">
        <v>1378</v>
      </c>
      <c r="F55" s="752"/>
      <c r="G55" s="752"/>
      <c r="H55" s="766">
        <v>0</v>
      </c>
      <c r="I55" s="752">
        <v>90</v>
      </c>
      <c r="J55" s="752">
        <v>45293.880000000005</v>
      </c>
      <c r="K55" s="766">
        <v>1</v>
      </c>
      <c r="L55" s="752">
        <v>90</v>
      </c>
      <c r="M55" s="753">
        <v>45293.880000000005</v>
      </c>
    </row>
    <row r="56" spans="1:13" ht="14.4" customHeight="1" x14ac:dyDescent="0.3">
      <c r="A56" s="747" t="s">
        <v>585</v>
      </c>
      <c r="B56" s="748" t="s">
        <v>1379</v>
      </c>
      <c r="C56" s="748" t="s">
        <v>1380</v>
      </c>
      <c r="D56" s="748" t="s">
        <v>1381</v>
      </c>
      <c r="E56" s="748" t="s">
        <v>1382</v>
      </c>
      <c r="F56" s="752"/>
      <c r="G56" s="752"/>
      <c r="H56" s="766">
        <v>0</v>
      </c>
      <c r="I56" s="752">
        <v>1</v>
      </c>
      <c r="J56" s="752">
        <v>367.79</v>
      </c>
      <c r="K56" s="766">
        <v>1</v>
      </c>
      <c r="L56" s="752">
        <v>1</v>
      </c>
      <c r="M56" s="753">
        <v>367.79</v>
      </c>
    </row>
    <row r="57" spans="1:13" ht="14.4" customHeight="1" x14ac:dyDescent="0.3">
      <c r="A57" s="747" t="s">
        <v>585</v>
      </c>
      <c r="B57" s="748" t="s">
        <v>1241</v>
      </c>
      <c r="C57" s="748" t="s">
        <v>1383</v>
      </c>
      <c r="D57" s="748" t="s">
        <v>1243</v>
      </c>
      <c r="E57" s="748" t="s">
        <v>1384</v>
      </c>
      <c r="F57" s="752"/>
      <c r="G57" s="752"/>
      <c r="H57" s="766">
        <v>0</v>
      </c>
      <c r="I57" s="752">
        <v>2</v>
      </c>
      <c r="J57" s="752">
        <v>134.64000000000001</v>
      </c>
      <c r="K57" s="766">
        <v>1</v>
      </c>
      <c r="L57" s="752">
        <v>2</v>
      </c>
      <c r="M57" s="753">
        <v>134.64000000000001</v>
      </c>
    </row>
    <row r="58" spans="1:13" ht="14.4" customHeight="1" x14ac:dyDescent="0.3">
      <c r="A58" s="747" t="s">
        <v>585</v>
      </c>
      <c r="B58" s="748" t="s">
        <v>1385</v>
      </c>
      <c r="C58" s="748" t="s">
        <v>1386</v>
      </c>
      <c r="D58" s="748" t="s">
        <v>980</v>
      </c>
      <c r="E58" s="748" t="s">
        <v>1387</v>
      </c>
      <c r="F58" s="752"/>
      <c r="G58" s="752"/>
      <c r="H58" s="766">
        <v>0</v>
      </c>
      <c r="I58" s="752">
        <v>8</v>
      </c>
      <c r="J58" s="752">
        <v>363.92</v>
      </c>
      <c r="K58" s="766">
        <v>1</v>
      </c>
      <c r="L58" s="752">
        <v>8</v>
      </c>
      <c r="M58" s="753">
        <v>363.92</v>
      </c>
    </row>
    <row r="59" spans="1:13" ht="14.4" customHeight="1" x14ac:dyDescent="0.3">
      <c r="A59" s="747" t="s">
        <v>585</v>
      </c>
      <c r="B59" s="748" t="s">
        <v>1388</v>
      </c>
      <c r="C59" s="748" t="s">
        <v>1389</v>
      </c>
      <c r="D59" s="748" t="s">
        <v>1390</v>
      </c>
      <c r="E59" s="748" t="s">
        <v>1391</v>
      </c>
      <c r="F59" s="752">
        <v>1</v>
      </c>
      <c r="G59" s="752">
        <v>144.49</v>
      </c>
      <c r="H59" s="766">
        <v>1</v>
      </c>
      <c r="I59" s="752"/>
      <c r="J59" s="752"/>
      <c r="K59" s="766">
        <v>0</v>
      </c>
      <c r="L59" s="752">
        <v>1</v>
      </c>
      <c r="M59" s="753">
        <v>144.49</v>
      </c>
    </row>
    <row r="60" spans="1:13" ht="14.4" customHeight="1" x14ac:dyDescent="0.3">
      <c r="A60" s="747" t="s">
        <v>585</v>
      </c>
      <c r="B60" s="748" t="s">
        <v>1392</v>
      </c>
      <c r="C60" s="748" t="s">
        <v>1393</v>
      </c>
      <c r="D60" s="748" t="s">
        <v>960</v>
      </c>
      <c r="E60" s="748" t="s">
        <v>1394</v>
      </c>
      <c r="F60" s="752"/>
      <c r="G60" s="752"/>
      <c r="H60" s="766">
        <v>0</v>
      </c>
      <c r="I60" s="752">
        <v>1</v>
      </c>
      <c r="J60" s="752">
        <v>49.819999999999986</v>
      </c>
      <c r="K60" s="766">
        <v>1</v>
      </c>
      <c r="L60" s="752">
        <v>1</v>
      </c>
      <c r="M60" s="753">
        <v>49.819999999999986</v>
      </c>
    </row>
    <row r="61" spans="1:13" ht="14.4" customHeight="1" x14ac:dyDescent="0.3">
      <c r="A61" s="747" t="s">
        <v>585</v>
      </c>
      <c r="B61" s="748" t="s">
        <v>1392</v>
      </c>
      <c r="C61" s="748" t="s">
        <v>1395</v>
      </c>
      <c r="D61" s="748" t="s">
        <v>1396</v>
      </c>
      <c r="E61" s="748" t="s">
        <v>1397</v>
      </c>
      <c r="F61" s="752"/>
      <c r="G61" s="752"/>
      <c r="H61" s="766">
        <v>0</v>
      </c>
      <c r="I61" s="752">
        <v>20</v>
      </c>
      <c r="J61" s="752">
        <v>1624.11</v>
      </c>
      <c r="K61" s="766">
        <v>1</v>
      </c>
      <c r="L61" s="752">
        <v>20</v>
      </c>
      <c r="M61" s="753">
        <v>1624.11</v>
      </c>
    </row>
    <row r="62" spans="1:13" ht="14.4" customHeight="1" x14ac:dyDescent="0.3">
      <c r="A62" s="747" t="s">
        <v>585</v>
      </c>
      <c r="B62" s="748" t="s">
        <v>1398</v>
      </c>
      <c r="C62" s="748" t="s">
        <v>1399</v>
      </c>
      <c r="D62" s="748" t="s">
        <v>978</v>
      </c>
      <c r="E62" s="748" t="s">
        <v>1400</v>
      </c>
      <c r="F62" s="752"/>
      <c r="G62" s="752"/>
      <c r="H62" s="766">
        <v>0</v>
      </c>
      <c r="I62" s="752">
        <v>1</v>
      </c>
      <c r="J62" s="752">
        <v>29.87</v>
      </c>
      <c r="K62" s="766">
        <v>1</v>
      </c>
      <c r="L62" s="752">
        <v>1</v>
      </c>
      <c r="M62" s="753">
        <v>29.87</v>
      </c>
    </row>
    <row r="63" spans="1:13" ht="14.4" customHeight="1" x14ac:dyDescent="0.3">
      <c r="A63" s="747" t="s">
        <v>585</v>
      </c>
      <c r="B63" s="748" t="s">
        <v>1401</v>
      </c>
      <c r="C63" s="748" t="s">
        <v>1402</v>
      </c>
      <c r="D63" s="748" t="s">
        <v>996</v>
      </c>
      <c r="E63" s="748" t="s">
        <v>1403</v>
      </c>
      <c r="F63" s="752"/>
      <c r="G63" s="752"/>
      <c r="H63" s="766">
        <v>0</v>
      </c>
      <c r="I63" s="752">
        <v>26</v>
      </c>
      <c r="J63" s="752">
        <v>4068.74</v>
      </c>
      <c r="K63" s="766">
        <v>1</v>
      </c>
      <c r="L63" s="752">
        <v>26</v>
      </c>
      <c r="M63" s="753">
        <v>4068.74</v>
      </c>
    </row>
    <row r="64" spans="1:13" ht="14.4" customHeight="1" x14ac:dyDescent="0.3">
      <c r="A64" s="747" t="s">
        <v>588</v>
      </c>
      <c r="B64" s="748" t="s">
        <v>1404</v>
      </c>
      <c r="C64" s="748" t="s">
        <v>1405</v>
      </c>
      <c r="D64" s="748" t="s">
        <v>1406</v>
      </c>
      <c r="E64" s="748" t="s">
        <v>1407</v>
      </c>
      <c r="F64" s="752"/>
      <c r="G64" s="752"/>
      <c r="H64" s="766">
        <v>0</v>
      </c>
      <c r="I64" s="752">
        <v>7</v>
      </c>
      <c r="J64" s="752">
        <v>1917.2999999999997</v>
      </c>
      <c r="K64" s="766">
        <v>1</v>
      </c>
      <c r="L64" s="752">
        <v>7</v>
      </c>
      <c r="M64" s="753">
        <v>1917.2999999999997</v>
      </c>
    </row>
    <row r="65" spans="1:13" ht="14.4" customHeight="1" x14ac:dyDescent="0.3">
      <c r="A65" s="747" t="s">
        <v>588</v>
      </c>
      <c r="B65" s="748" t="s">
        <v>1258</v>
      </c>
      <c r="C65" s="748" t="s">
        <v>1259</v>
      </c>
      <c r="D65" s="748" t="s">
        <v>739</v>
      </c>
      <c r="E65" s="748" t="s">
        <v>1260</v>
      </c>
      <c r="F65" s="752"/>
      <c r="G65" s="752"/>
      <c r="H65" s="766">
        <v>0</v>
      </c>
      <c r="I65" s="752">
        <v>3</v>
      </c>
      <c r="J65" s="752">
        <v>385.32999999999981</v>
      </c>
      <c r="K65" s="766">
        <v>1</v>
      </c>
      <c r="L65" s="752">
        <v>3</v>
      </c>
      <c r="M65" s="753">
        <v>385.32999999999981</v>
      </c>
    </row>
    <row r="66" spans="1:13" ht="14.4" customHeight="1" x14ac:dyDescent="0.3">
      <c r="A66" s="747" t="s">
        <v>588</v>
      </c>
      <c r="B66" s="748" t="s">
        <v>1265</v>
      </c>
      <c r="C66" s="748" t="s">
        <v>1266</v>
      </c>
      <c r="D66" s="748" t="s">
        <v>790</v>
      </c>
      <c r="E66" s="748" t="s">
        <v>791</v>
      </c>
      <c r="F66" s="752"/>
      <c r="G66" s="752"/>
      <c r="H66" s="766">
        <v>0</v>
      </c>
      <c r="I66" s="752">
        <v>2</v>
      </c>
      <c r="J66" s="752">
        <v>80.780000000000015</v>
      </c>
      <c r="K66" s="766">
        <v>1</v>
      </c>
      <c r="L66" s="752">
        <v>2</v>
      </c>
      <c r="M66" s="753">
        <v>80.780000000000015</v>
      </c>
    </row>
    <row r="67" spans="1:13" ht="14.4" customHeight="1" x14ac:dyDescent="0.3">
      <c r="A67" s="747" t="s">
        <v>588</v>
      </c>
      <c r="B67" s="748" t="s">
        <v>1408</v>
      </c>
      <c r="C67" s="748" t="s">
        <v>1409</v>
      </c>
      <c r="D67" s="748" t="s">
        <v>1410</v>
      </c>
      <c r="E67" s="748" t="s">
        <v>1411</v>
      </c>
      <c r="F67" s="752"/>
      <c r="G67" s="752"/>
      <c r="H67" s="766">
        <v>0</v>
      </c>
      <c r="I67" s="752">
        <v>34</v>
      </c>
      <c r="J67" s="752">
        <v>24310</v>
      </c>
      <c r="K67" s="766">
        <v>1</v>
      </c>
      <c r="L67" s="752">
        <v>34</v>
      </c>
      <c r="M67" s="753">
        <v>24310</v>
      </c>
    </row>
    <row r="68" spans="1:13" ht="14.4" customHeight="1" x14ac:dyDescent="0.3">
      <c r="A68" s="747" t="s">
        <v>588</v>
      </c>
      <c r="B68" s="748" t="s">
        <v>1355</v>
      </c>
      <c r="C68" s="748" t="s">
        <v>1356</v>
      </c>
      <c r="D68" s="748" t="s">
        <v>884</v>
      </c>
      <c r="E68" s="748" t="s">
        <v>1357</v>
      </c>
      <c r="F68" s="752"/>
      <c r="G68" s="752"/>
      <c r="H68" s="766">
        <v>0</v>
      </c>
      <c r="I68" s="752">
        <v>2</v>
      </c>
      <c r="J68" s="752">
        <v>896.1</v>
      </c>
      <c r="K68" s="766">
        <v>1</v>
      </c>
      <c r="L68" s="752">
        <v>2</v>
      </c>
      <c r="M68" s="753">
        <v>896.1</v>
      </c>
    </row>
    <row r="69" spans="1:13" ht="14.4" customHeight="1" x14ac:dyDescent="0.3">
      <c r="A69" s="747" t="s">
        <v>588</v>
      </c>
      <c r="B69" s="748" t="s">
        <v>1412</v>
      </c>
      <c r="C69" s="748" t="s">
        <v>1413</v>
      </c>
      <c r="D69" s="748" t="s">
        <v>1414</v>
      </c>
      <c r="E69" s="748" t="s">
        <v>1415</v>
      </c>
      <c r="F69" s="752"/>
      <c r="G69" s="752"/>
      <c r="H69" s="766">
        <v>0</v>
      </c>
      <c r="I69" s="752">
        <v>73</v>
      </c>
      <c r="J69" s="752">
        <v>148394.40000000002</v>
      </c>
      <c r="K69" s="766">
        <v>1</v>
      </c>
      <c r="L69" s="752">
        <v>73</v>
      </c>
      <c r="M69" s="753">
        <v>148394.40000000002</v>
      </c>
    </row>
    <row r="70" spans="1:13" ht="14.4" customHeight="1" x14ac:dyDescent="0.3">
      <c r="A70" s="747" t="s">
        <v>588</v>
      </c>
      <c r="B70" s="748" t="s">
        <v>1358</v>
      </c>
      <c r="C70" s="748" t="s">
        <v>1416</v>
      </c>
      <c r="D70" s="748" t="s">
        <v>1360</v>
      </c>
      <c r="E70" s="748" t="s">
        <v>1417</v>
      </c>
      <c r="F70" s="752"/>
      <c r="G70" s="752"/>
      <c r="H70" s="766">
        <v>0</v>
      </c>
      <c r="I70" s="752">
        <v>8</v>
      </c>
      <c r="J70" s="752">
        <v>4012.3</v>
      </c>
      <c r="K70" s="766">
        <v>1</v>
      </c>
      <c r="L70" s="752">
        <v>8</v>
      </c>
      <c r="M70" s="753">
        <v>4012.3</v>
      </c>
    </row>
    <row r="71" spans="1:13" ht="14.4" customHeight="1" x14ac:dyDescent="0.3">
      <c r="A71" s="747" t="s">
        <v>588</v>
      </c>
      <c r="B71" s="748" t="s">
        <v>1362</v>
      </c>
      <c r="C71" s="748" t="s">
        <v>1418</v>
      </c>
      <c r="D71" s="748" t="s">
        <v>1364</v>
      </c>
      <c r="E71" s="748" t="s">
        <v>1419</v>
      </c>
      <c r="F71" s="752"/>
      <c r="G71" s="752"/>
      <c r="H71" s="766">
        <v>0</v>
      </c>
      <c r="I71" s="752">
        <v>70</v>
      </c>
      <c r="J71" s="752">
        <v>5748.4000000000015</v>
      </c>
      <c r="K71" s="766">
        <v>1</v>
      </c>
      <c r="L71" s="752">
        <v>70</v>
      </c>
      <c r="M71" s="753">
        <v>5748.4000000000015</v>
      </c>
    </row>
    <row r="72" spans="1:13" ht="14.4" customHeight="1" x14ac:dyDescent="0.3">
      <c r="A72" s="747" t="s">
        <v>588</v>
      </c>
      <c r="B72" s="748" t="s">
        <v>1362</v>
      </c>
      <c r="C72" s="748" t="s">
        <v>1420</v>
      </c>
      <c r="D72" s="748" t="s">
        <v>1364</v>
      </c>
      <c r="E72" s="748" t="s">
        <v>1421</v>
      </c>
      <c r="F72" s="752"/>
      <c r="G72" s="752"/>
      <c r="H72" s="766">
        <v>0</v>
      </c>
      <c r="I72" s="752">
        <v>460</v>
      </c>
      <c r="J72" s="752">
        <v>67969.600000000006</v>
      </c>
      <c r="K72" s="766">
        <v>1</v>
      </c>
      <c r="L72" s="752">
        <v>460</v>
      </c>
      <c r="M72" s="753">
        <v>67969.600000000006</v>
      </c>
    </row>
    <row r="73" spans="1:13" ht="14.4" customHeight="1" x14ac:dyDescent="0.3">
      <c r="A73" s="747" t="s">
        <v>588</v>
      </c>
      <c r="B73" s="748" t="s">
        <v>1366</v>
      </c>
      <c r="C73" s="748" t="s">
        <v>1422</v>
      </c>
      <c r="D73" s="748" t="s">
        <v>1423</v>
      </c>
      <c r="E73" s="748" t="s">
        <v>1424</v>
      </c>
      <c r="F73" s="752"/>
      <c r="G73" s="752"/>
      <c r="H73" s="766">
        <v>0</v>
      </c>
      <c r="I73" s="752">
        <v>230</v>
      </c>
      <c r="J73" s="752">
        <v>7484.1999999999989</v>
      </c>
      <c r="K73" s="766">
        <v>1</v>
      </c>
      <c r="L73" s="752">
        <v>230</v>
      </c>
      <c r="M73" s="753">
        <v>7484.1999999999989</v>
      </c>
    </row>
    <row r="74" spans="1:13" ht="14.4" customHeight="1" x14ac:dyDescent="0.3">
      <c r="A74" s="747" t="s">
        <v>588</v>
      </c>
      <c r="B74" s="748" t="s">
        <v>1366</v>
      </c>
      <c r="C74" s="748" t="s">
        <v>1367</v>
      </c>
      <c r="D74" s="748" t="s">
        <v>905</v>
      </c>
      <c r="E74" s="748" t="s">
        <v>1368</v>
      </c>
      <c r="F74" s="752">
        <v>20</v>
      </c>
      <c r="G74" s="752">
        <v>17027.999999999996</v>
      </c>
      <c r="H74" s="766">
        <v>1</v>
      </c>
      <c r="I74" s="752"/>
      <c r="J74" s="752"/>
      <c r="K74" s="766">
        <v>0</v>
      </c>
      <c r="L74" s="752">
        <v>20</v>
      </c>
      <c r="M74" s="753">
        <v>17027.999999999996</v>
      </c>
    </row>
    <row r="75" spans="1:13" ht="14.4" customHeight="1" x14ac:dyDescent="0.3">
      <c r="A75" s="747" t="s">
        <v>588</v>
      </c>
      <c r="B75" s="748" t="s">
        <v>1366</v>
      </c>
      <c r="C75" s="748" t="s">
        <v>1425</v>
      </c>
      <c r="D75" s="748" t="s">
        <v>1423</v>
      </c>
      <c r="E75" s="748" t="s">
        <v>1426</v>
      </c>
      <c r="F75" s="752"/>
      <c r="G75" s="752"/>
      <c r="H75" s="766">
        <v>0</v>
      </c>
      <c r="I75" s="752">
        <v>37</v>
      </c>
      <c r="J75" s="752">
        <v>3238.24</v>
      </c>
      <c r="K75" s="766">
        <v>1</v>
      </c>
      <c r="L75" s="752">
        <v>37</v>
      </c>
      <c r="M75" s="753">
        <v>3238.24</v>
      </c>
    </row>
    <row r="76" spans="1:13" ht="14.4" customHeight="1" x14ac:dyDescent="0.3">
      <c r="A76" s="747" t="s">
        <v>588</v>
      </c>
      <c r="B76" s="748" t="s">
        <v>1427</v>
      </c>
      <c r="C76" s="748" t="s">
        <v>1428</v>
      </c>
      <c r="D76" s="748" t="s">
        <v>1429</v>
      </c>
      <c r="E76" s="748" t="s">
        <v>1430</v>
      </c>
      <c r="F76" s="752"/>
      <c r="G76" s="752"/>
      <c r="H76" s="766">
        <v>0</v>
      </c>
      <c r="I76" s="752">
        <v>49</v>
      </c>
      <c r="J76" s="752">
        <v>5390</v>
      </c>
      <c r="K76" s="766">
        <v>1</v>
      </c>
      <c r="L76" s="752">
        <v>49</v>
      </c>
      <c r="M76" s="753">
        <v>5390</v>
      </c>
    </row>
    <row r="77" spans="1:13" ht="14.4" customHeight="1" x14ac:dyDescent="0.3">
      <c r="A77" s="747" t="s">
        <v>588</v>
      </c>
      <c r="B77" s="748" t="s">
        <v>1427</v>
      </c>
      <c r="C77" s="748" t="s">
        <v>1431</v>
      </c>
      <c r="D77" s="748" t="s">
        <v>1432</v>
      </c>
      <c r="E77" s="748" t="s">
        <v>1433</v>
      </c>
      <c r="F77" s="752">
        <v>8</v>
      </c>
      <c r="G77" s="752">
        <v>4039.2000000000007</v>
      </c>
      <c r="H77" s="766">
        <v>1</v>
      </c>
      <c r="I77" s="752"/>
      <c r="J77" s="752"/>
      <c r="K77" s="766">
        <v>0</v>
      </c>
      <c r="L77" s="752">
        <v>8</v>
      </c>
      <c r="M77" s="753">
        <v>4039.2000000000007</v>
      </c>
    </row>
    <row r="78" spans="1:13" ht="14.4" customHeight="1" x14ac:dyDescent="0.3">
      <c r="A78" s="747" t="s">
        <v>588</v>
      </c>
      <c r="B78" s="748" t="s">
        <v>1237</v>
      </c>
      <c r="C78" s="748" t="s">
        <v>1238</v>
      </c>
      <c r="D78" s="748" t="s">
        <v>1239</v>
      </c>
      <c r="E78" s="748" t="s">
        <v>1240</v>
      </c>
      <c r="F78" s="752"/>
      <c r="G78" s="752"/>
      <c r="H78" s="766">
        <v>0</v>
      </c>
      <c r="I78" s="752">
        <v>25</v>
      </c>
      <c r="J78" s="752">
        <v>1266.5999999999999</v>
      </c>
      <c r="K78" s="766">
        <v>1</v>
      </c>
      <c r="L78" s="752">
        <v>25</v>
      </c>
      <c r="M78" s="753">
        <v>1266.5999999999999</v>
      </c>
    </row>
    <row r="79" spans="1:13" ht="14.4" customHeight="1" x14ac:dyDescent="0.3">
      <c r="A79" s="747" t="s">
        <v>588</v>
      </c>
      <c r="B79" s="748" t="s">
        <v>1372</v>
      </c>
      <c r="C79" s="748" t="s">
        <v>1434</v>
      </c>
      <c r="D79" s="748" t="s">
        <v>1374</v>
      </c>
      <c r="E79" s="748" t="s">
        <v>1435</v>
      </c>
      <c r="F79" s="752"/>
      <c r="G79" s="752"/>
      <c r="H79" s="766">
        <v>0</v>
      </c>
      <c r="I79" s="752">
        <v>1</v>
      </c>
      <c r="J79" s="752">
        <v>165.00000000000009</v>
      </c>
      <c r="K79" s="766">
        <v>1</v>
      </c>
      <c r="L79" s="752">
        <v>1</v>
      </c>
      <c r="M79" s="753">
        <v>165.00000000000009</v>
      </c>
    </row>
    <row r="80" spans="1:13" ht="14.4" customHeight="1" x14ac:dyDescent="0.3">
      <c r="A80" s="747" t="s">
        <v>588</v>
      </c>
      <c r="B80" s="748" t="s">
        <v>1372</v>
      </c>
      <c r="C80" s="748" t="s">
        <v>1373</v>
      </c>
      <c r="D80" s="748" t="s">
        <v>1374</v>
      </c>
      <c r="E80" s="748" t="s">
        <v>1375</v>
      </c>
      <c r="F80" s="752"/>
      <c r="G80" s="752"/>
      <c r="H80" s="766">
        <v>0</v>
      </c>
      <c r="I80" s="752">
        <v>13</v>
      </c>
      <c r="J80" s="752">
        <v>2931.5</v>
      </c>
      <c r="K80" s="766">
        <v>1</v>
      </c>
      <c r="L80" s="752">
        <v>13</v>
      </c>
      <c r="M80" s="753">
        <v>2931.5</v>
      </c>
    </row>
    <row r="81" spans="1:13" ht="14.4" customHeight="1" x14ac:dyDescent="0.3">
      <c r="A81" s="747" t="s">
        <v>588</v>
      </c>
      <c r="B81" s="748" t="s">
        <v>1241</v>
      </c>
      <c r="C81" s="748" t="s">
        <v>1242</v>
      </c>
      <c r="D81" s="748" t="s">
        <v>1243</v>
      </c>
      <c r="E81" s="748" t="s">
        <v>1244</v>
      </c>
      <c r="F81" s="752"/>
      <c r="G81" s="752"/>
      <c r="H81" s="766">
        <v>0</v>
      </c>
      <c r="I81" s="752">
        <v>5</v>
      </c>
      <c r="J81" s="752">
        <v>246.85</v>
      </c>
      <c r="K81" s="766">
        <v>1</v>
      </c>
      <c r="L81" s="752">
        <v>5</v>
      </c>
      <c r="M81" s="753">
        <v>246.85</v>
      </c>
    </row>
    <row r="82" spans="1:13" ht="14.4" customHeight="1" x14ac:dyDescent="0.3">
      <c r="A82" s="747" t="s">
        <v>588</v>
      </c>
      <c r="B82" s="748" t="s">
        <v>1392</v>
      </c>
      <c r="C82" s="748" t="s">
        <v>1393</v>
      </c>
      <c r="D82" s="748" t="s">
        <v>960</v>
      </c>
      <c r="E82" s="748" t="s">
        <v>1394</v>
      </c>
      <c r="F82" s="752"/>
      <c r="G82" s="752"/>
      <c r="H82" s="766">
        <v>0</v>
      </c>
      <c r="I82" s="752">
        <v>2</v>
      </c>
      <c r="J82" s="752">
        <v>99.65</v>
      </c>
      <c r="K82" s="766">
        <v>1</v>
      </c>
      <c r="L82" s="752">
        <v>2</v>
      </c>
      <c r="M82" s="753">
        <v>99.65</v>
      </c>
    </row>
    <row r="83" spans="1:13" ht="14.4" customHeight="1" x14ac:dyDescent="0.3">
      <c r="A83" s="747" t="s">
        <v>591</v>
      </c>
      <c r="B83" s="748" t="s">
        <v>1404</v>
      </c>
      <c r="C83" s="748" t="s">
        <v>1405</v>
      </c>
      <c r="D83" s="748" t="s">
        <v>1406</v>
      </c>
      <c r="E83" s="748" t="s">
        <v>1407</v>
      </c>
      <c r="F83" s="752"/>
      <c r="G83" s="752"/>
      <c r="H83" s="766">
        <v>0</v>
      </c>
      <c r="I83" s="752">
        <v>10</v>
      </c>
      <c r="J83" s="752">
        <v>2739</v>
      </c>
      <c r="K83" s="766">
        <v>1</v>
      </c>
      <c r="L83" s="752">
        <v>10</v>
      </c>
      <c r="M83" s="753">
        <v>2739</v>
      </c>
    </row>
    <row r="84" spans="1:13" ht="14.4" customHeight="1" x14ac:dyDescent="0.3">
      <c r="A84" s="747" t="s">
        <v>591</v>
      </c>
      <c r="B84" s="748" t="s">
        <v>1258</v>
      </c>
      <c r="C84" s="748" t="s">
        <v>1259</v>
      </c>
      <c r="D84" s="748" t="s">
        <v>739</v>
      </c>
      <c r="E84" s="748" t="s">
        <v>1260</v>
      </c>
      <c r="F84" s="752"/>
      <c r="G84" s="752"/>
      <c r="H84" s="766">
        <v>0</v>
      </c>
      <c r="I84" s="752">
        <v>1</v>
      </c>
      <c r="J84" s="752">
        <v>128.45000000000002</v>
      </c>
      <c r="K84" s="766">
        <v>1</v>
      </c>
      <c r="L84" s="752">
        <v>1</v>
      </c>
      <c r="M84" s="753">
        <v>128.45000000000002</v>
      </c>
    </row>
    <row r="85" spans="1:13" ht="14.4" customHeight="1" x14ac:dyDescent="0.3">
      <c r="A85" s="747" t="s">
        <v>591</v>
      </c>
      <c r="B85" s="748" t="s">
        <v>1265</v>
      </c>
      <c r="C85" s="748" t="s">
        <v>1266</v>
      </c>
      <c r="D85" s="748" t="s">
        <v>790</v>
      </c>
      <c r="E85" s="748" t="s">
        <v>791</v>
      </c>
      <c r="F85" s="752"/>
      <c r="G85" s="752"/>
      <c r="H85" s="766">
        <v>0</v>
      </c>
      <c r="I85" s="752">
        <v>11</v>
      </c>
      <c r="J85" s="752">
        <v>444.28999999999996</v>
      </c>
      <c r="K85" s="766">
        <v>1</v>
      </c>
      <c r="L85" s="752">
        <v>11</v>
      </c>
      <c r="M85" s="753">
        <v>444.28999999999996</v>
      </c>
    </row>
    <row r="86" spans="1:13" ht="14.4" customHeight="1" x14ac:dyDescent="0.3">
      <c r="A86" s="747" t="s">
        <v>591</v>
      </c>
      <c r="B86" s="748" t="s">
        <v>1269</v>
      </c>
      <c r="C86" s="748" t="s">
        <v>1275</v>
      </c>
      <c r="D86" s="748" t="s">
        <v>720</v>
      </c>
      <c r="E86" s="748" t="s">
        <v>1276</v>
      </c>
      <c r="F86" s="752"/>
      <c r="G86" s="752"/>
      <c r="H86" s="766">
        <v>0</v>
      </c>
      <c r="I86" s="752">
        <v>2</v>
      </c>
      <c r="J86" s="752">
        <v>176.89999999999992</v>
      </c>
      <c r="K86" s="766">
        <v>1</v>
      </c>
      <c r="L86" s="752">
        <v>2</v>
      </c>
      <c r="M86" s="753">
        <v>176.89999999999992</v>
      </c>
    </row>
    <row r="87" spans="1:13" ht="14.4" customHeight="1" x14ac:dyDescent="0.3">
      <c r="A87" s="747" t="s">
        <v>591</v>
      </c>
      <c r="B87" s="748" t="s">
        <v>1408</v>
      </c>
      <c r="C87" s="748" t="s">
        <v>1409</v>
      </c>
      <c r="D87" s="748" t="s">
        <v>1410</v>
      </c>
      <c r="E87" s="748" t="s">
        <v>1411</v>
      </c>
      <c r="F87" s="752"/>
      <c r="G87" s="752"/>
      <c r="H87" s="766">
        <v>0</v>
      </c>
      <c r="I87" s="752">
        <v>155</v>
      </c>
      <c r="J87" s="752">
        <v>110825</v>
      </c>
      <c r="K87" s="766">
        <v>1</v>
      </c>
      <c r="L87" s="752">
        <v>155</v>
      </c>
      <c r="M87" s="753">
        <v>110825</v>
      </c>
    </row>
    <row r="88" spans="1:13" ht="14.4" customHeight="1" x14ac:dyDescent="0.3">
      <c r="A88" s="747" t="s">
        <v>591</v>
      </c>
      <c r="B88" s="748" t="s">
        <v>1355</v>
      </c>
      <c r="C88" s="748" t="s">
        <v>1436</v>
      </c>
      <c r="D88" s="748" t="s">
        <v>884</v>
      </c>
      <c r="E88" s="748" t="s">
        <v>1437</v>
      </c>
      <c r="F88" s="752"/>
      <c r="G88" s="752"/>
      <c r="H88" s="766">
        <v>0</v>
      </c>
      <c r="I88" s="752">
        <v>1</v>
      </c>
      <c r="J88" s="752">
        <v>107.45999999999998</v>
      </c>
      <c r="K88" s="766">
        <v>1</v>
      </c>
      <c r="L88" s="752">
        <v>1</v>
      </c>
      <c r="M88" s="753">
        <v>107.45999999999998</v>
      </c>
    </row>
    <row r="89" spans="1:13" ht="14.4" customHeight="1" x14ac:dyDescent="0.3">
      <c r="A89" s="747" t="s">
        <v>591</v>
      </c>
      <c r="B89" s="748" t="s">
        <v>1355</v>
      </c>
      <c r="C89" s="748" t="s">
        <v>1356</v>
      </c>
      <c r="D89" s="748" t="s">
        <v>884</v>
      </c>
      <c r="E89" s="748" t="s">
        <v>1357</v>
      </c>
      <c r="F89" s="752"/>
      <c r="G89" s="752"/>
      <c r="H89" s="766">
        <v>0</v>
      </c>
      <c r="I89" s="752">
        <v>5</v>
      </c>
      <c r="J89" s="752">
        <v>3257.5</v>
      </c>
      <c r="K89" s="766">
        <v>1</v>
      </c>
      <c r="L89" s="752">
        <v>5</v>
      </c>
      <c r="M89" s="753">
        <v>3257.5</v>
      </c>
    </row>
    <row r="90" spans="1:13" ht="14.4" customHeight="1" x14ac:dyDescent="0.3">
      <c r="A90" s="747" t="s">
        <v>591</v>
      </c>
      <c r="B90" s="748" t="s">
        <v>1412</v>
      </c>
      <c r="C90" s="748" t="s">
        <v>1413</v>
      </c>
      <c r="D90" s="748" t="s">
        <v>1414</v>
      </c>
      <c r="E90" s="748" t="s">
        <v>1415</v>
      </c>
      <c r="F90" s="752"/>
      <c r="G90" s="752"/>
      <c r="H90" s="766">
        <v>0</v>
      </c>
      <c r="I90" s="752">
        <v>85</v>
      </c>
      <c r="J90" s="752">
        <v>172788</v>
      </c>
      <c r="K90" s="766">
        <v>1</v>
      </c>
      <c r="L90" s="752">
        <v>85</v>
      </c>
      <c r="M90" s="753">
        <v>172788</v>
      </c>
    </row>
    <row r="91" spans="1:13" ht="14.4" customHeight="1" x14ac:dyDescent="0.3">
      <c r="A91" s="747" t="s">
        <v>591</v>
      </c>
      <c r="B91" s="748" t="s">
        <v>1358</v>
      </c>
      <c r="C91" s="748" t="s">
        <v>1416</v>
      </c>
      <c r="D91" s="748" t="s">
        <v>1360</v>
      </c>
      <c r="E91" s="748" t="s">
        <v>1417</v>
      </c>
      <c r="F91" s="752"/>
      <c r="G91" s="752"/>
      <c r="H91" s="766">
        <v>0</v>
      </c>
      <c r="I91" s="752">
        <v>2</v>
      </c>
      <c r="J91" s="752">
        <v>1015.7600000000002</v>
      </c>
      <c r="K91" s="766">
        <v>1</v>
      </c>
      <c r="L91" s="752">
        <v>2</v>
      </c>
      <c r="M91" s="753">
        <v>1015.7600000000002</v>
      </c>
    </row>
    <row r="92" spans="1:13" ht="14.4" customHeight="1" x14ac:dyDescent="0.3">
      <c r="A92" s="747" t="s">
        <v>591</v>
      </c>
      <c r="B92" s="748" t="s">
        <v>1366</v>
      </c>
      <c r="C92" s="748" t="s">
        <v>1422</v>
      </c>
      <c r="D92" s="748" t="s">
        <v>1423</v>
      </c>
      <c r="E92" s="748" t="s">
        <v>1424</v>
      </c>
      <c r="F92" s="752"/>
      <c r="G92" s="752"/>
      <c r="H92" s="766">
        <v>0</v>
      </c>
      <c r="I92" s="752">
        <v>243</v>
      </c>
      <c r="J92" s="752">
        <v>7910.58</v>
      </c>
      <c r="K92" s="766">
        <v>1</v>
      </c>
      <c r="L92" s="752">
        <v>243</v>
      </c>
      <c r="M92" s="753">
        <v>7910.58</v>
      </c>
    </row>
    <row r="93" spans="1:13" ht="14.4" customHeight="1" x14ac:dyDescent="0.3">
      <c r="A93" s="747" t="s">
        <v>591</v>
      </c>
      <c r="B93" s="748" t="s">
        <v>1366</v>
      </c>
      <c r="C93" s="748" t="s">
        <v>1367</v>
      </c>
      <c r="D93" s="748" t="s">
        <v>905</v>
      </c>
      <c r="E93" s="748" t="s">
        <v>1368</v>
      </c>
      <c r="F93" s="752">
        <v>15</v>
      </c>
      <c r="G93" s="752">
        <v>12770.999999999998</v>
      </c>
      <c r="H93" s="766">
        <v>1</v>
      </c>
      <c r="I93" s="752"/>
      <c r="J93" s="752"/>
      <c r="K93" s="766">
        <v>0</v>
      </c>
      <c r="L93" s="752">
        <v>15</v>
      </c>
      <c r="M93" s="753">
        <v>12770.999999999998</v>
      </c>
    </row>
    <row r="94" spans="1:13" ht="14.4" customHeight="1" x14ac:dyDescent="0.3">
      <c r="A94" s="747" t="s">
        <v>591</v>
      </c>
      <c r="B94" s="748" t="s">
        <v>1366</v>
      </c>
      <c r="C94" s="748" t="s">
        <v>1425</v>
      </c>
      <c r="D94" s="748" t="s">
        <v>1423</v>
      </c>
      <c r="E94" s="748" t="s">
        <v>1426</v>
      </c>
      <c r="F94" s="752"/>
      <c r="G94" s="752"/>
      <c r="H94" s="766">
        <v>0</v>
      </c>
      <c r="I94" s="752">
        <v>37</v>
      </c>
      <c r="J94" s="752">
        <v>3238.24</v>
      </c>
      <c r="K94" s="766">
        <v>1</v>
      </c>
      <c r="L94" s="752">
        <v>37</v>
      </c>
      <c r="M94" s="753">
        <v>3238.24</v>
      </c>
    </row>
    <row r="95" spans="1:13" ht="14.4" customHeight="1" x14ac:dyDescent="0.3">
      <c r="A95" s="747" t="s">
        <v>591</v>
      </c>
      <c r="B95" s="748" t="s">
        <v>1427</v>
      </c>
      <c r="C95" s="748" t="s">
        <v>1428</v>
      </c>
      <c r="D95" s="748" t="s">
        <v>1429</v>
      </c>
      <c r="E95" s="748" t="s">
        <v>1430</v>
      </c>
      <c r="F95" s="752"/>
      <c r="G95" s="752"/>
      <c r="H95" s="766">
        <v>0</v>
      </c>
      <c r="I95" s="752">
        <v>40</v>
      </c>
      <c r="J95" s="752">
        <v>4400</v>
      </c>
      <c r="K95" s="766">
        <v>1</v>
      </c>
      <c r="L95" s="752">
        <v>40</v>
      </c>
      <c r="M95" s="753">
        <v>4400</v>
      </c>
    </row>
    <row r="96" spans="1:13" ht="14.4" customHeight="1" x14ac:dyDescent="0.3">
      <c r="A96" s="747" t="s">
        <v>591</v>
      </c>
      <c r="B96" s="748" t="s">
        <v>1427</v>
      </c>
      <c r="C96" s="748" t="s">
        <v>1431</v>
      </c>
      <c r="D96" s="748" t="s">
        <v>1432</v>
      </c>
      <c r="E96" s="748" t="s">
        <v>1433</v>
      </c>
      <c r="F96" s="752">
        <v>2</v>
      </c>
      <c r="G96" s="752">
        <v>1009.8000000000001</v>
      </c>
      <c r="H96" s="766">
        <v>1</v>
      </c>
      <c r="I96" s="752"/>
      <c r="J96" s="752"/>
      <c r="K96" s="766">
        <v>0</v>
      </c>
      <c r="L96" s="752">
        <v>2</v>
      </c>
      <c r="M96" s="753">
        <v>1009.8000000000001</v>
      </c>
    </row>
    <row r="97" spans="1:13" ht="14.4" customHeight="1" x14ac:dyDescent="0.3">
      <c r="A97" s="747" t="s">
        <v>591</v>
      </c>
      <c r="B97" s="748" t="s">
        <v>1237</v>
      </c>
      <c r="C97" s="748" t="s">
        <v>1238</v>
      </c>
      <c r="D97" s="748" t="s">
        <v>1239</v>
      </c>
      <c r="E97" s="748" t="s">
        <v>1240</v>
      </c>
      <c r="F97" s="752"/>
      <c r="G97" s="752"/>
      <c r="H97" s="766">
        <v>0</v>
      </c>
      <c r="I97" s="752">
        <v>78</v>
      </c>
      <c r="J97" s="752">
        <v>3956.5200000000004</v>
      </c>
      <c r="K97" s="766">
        <v>1</v>
      </c>
      <c r="L97" s="752">
        <v>78</v>
      </c>
      <c r="M97" s="753">
        <v>3956.5200000000004</v>
      </c>
    </row>
    <row r="98" spans="1:13" ht="14.4" customHeight="1" x14ac:dyDescent="0.3">
      <c r="A98" s="747" t="s">
        <v>591</v>
      </c>
      <c r="B98" s="748" t="s">
        <v>1372</v>
      </c>
      <c r="C98" s="748" t="s">
        <v>1434</v>
      </c>
      <c r="D98" s="748" t="s">
        <v>1374</v>
      </c>
      <c r="E98" s="748" t="s">
        <v>1435</v>
      </c>
      <c r="F98" s="752"/>
      <c r="G98" s="752"/>
      <c r="H98" s="766">
        <v>0</v>
      </c>
      <c r="I98" s="752">
        <v>1</v>
      </c>
      <c r="J98" s="752">
        <v>164.99999999999997</v>
      </c>
      <c r="K98" s="766">
        <v>1</v>
      </c>
      <c r="L98" s="752">
        <v>1</v>
      </c>
      <c r="M98" s="753">
        <v>164.99999999999997</v>
      </c>
    </row>
    <row r="99" spans="1:13" ht="14.4" customHeight="1" x14ac:dyDescent="0.3">
      <c r="A99" s="747" t="s">
        <v>591</v>
      </c>
      <c r="B99" s="748" t="s">
        <v>1372</v>
      </c>
      <c r="C99" s="748" t="s">
        <v>1373</v>
      </c>
      <c r="D99" s="748" t="s">
        <v>1374</v>
      </c>
      <c r="E99" s="748" t="s">
        <v>1375</v>
      </c>
      <c r="F99" s="752"/>
      <c r="G99" s="752"/>
      <c r="H99" s="766">
        <v>0</v>
      </c>
      <c r="I99" s="752">
        <v>13</v>
      </c>
      <c r="J99" s="752">
        <v>2931.5</v>
      </c>
      <c r="K99" s="766">
        <v>1</v>
      </c>
      <c r="L99" s="752">
        <v>13</v>
      </c>
      <c r="M99" s="753">
        <v>2931.5</v>
      </c>
    </row>
    <row r="100" spans="1:13" ht="14.4" customHeight="1" x14ac:dyDescent="0.3">
      <c r="A100" s="747" t="s">
        <v>591</v>
      </c>
      <c r="B100" s="748" t="s">
        <v>1241</v>
      </c>
      <c r="C100" s="748" t="s">
        <v>1242</v>
      </c>
      <c r="D100" s="748" t="s">
        <v>1243</v>
      </c>
      <c r="E100" s="748" t="s">
        <v>1244</v>
      </c>
      <c r="F100" s="752"/>
      <c r="G100" s="752"/>
      <c r="H100" s="766">
        <v>0</v>
      </c>
      <c r="I100" s="752">
        <v>22</v>
      </c>
      <c r="J100" s="752">
        <v>1086.1400000000001</v>
      </c>
      <c r="K100" s="766">
        <v>1</v>
      </c>
      <c r="L100" s="752">
        <v>22</v>
      </c>
      <c r="M100" s="753">
        <v>1086.1400000000001</v>
      </c>
    </row>
    <row r="101" spans="1:13" ht="14.4" customHeight="1" x14ac:dyDescent="0.3">
      <c r="A101" s="747" t="s">
        <v>591</v>
      </c>
      <c r="B101" s="748" t="s">
        <v>1392</v>
      </c>
      <c r="C101" s="748" t="s">
        <v>1393</v>
      </c>
      <c r="D101" s="748" t="s">
        <v>960</v>
      </c>
      <c r="E101" s="748" t="s">
        <v>1394</v>
      </c>
      <c r="F101" s="752"/>
      <c r="G101" s="752"/>
      <c r="H101" s="766">
        <v>0</v>
      </c>
      <c r="I101" s="752">
        <v>2</v>
      </c>
      <c r="J101" s="752">
        <v>99.170000000000044</v>
      </c>
      <c r="K101" s="766">
        <v>1</v>
      </c>
      <c r="L101" s="752">
        <v>2</v>
      </c>
      <c r="M101" s="753">
        <v>99.170000000000044</v>
      </c>
    </row>
    <row r="102" spans="1:13" ht="14.4" customHeight="1" x14ac:dyDescent="0.3">
      <c r="A102" s="747" t="s">
        <v>594</v>
      </c>
      <c r="B102" s="748" t="s">
        <v>1404</v>
      </c>
      <c r="C102" s="748" t="s">
        <v>1405</v>
      </c>
      <c r="D102" s="748" t="s">
        <v>1406</v>
      </c>
      <c r="E102" s="748" t="s">
        <v>1407</v>
      </c>
      <c r="F102" s="752"/>
      <c r="G102" s="752"/>
      <c r="H102" s="766">
        <v>0</v>
      </c>
      <c r="I102" s="752">
        <v>2</v>
      </c>
      <c r="J102" s="752">
        <v>547.79999999999995</v>
      </c>
      <c r="K102" s="766">
        <v>1</v>
      </c>
      <c r="L102" s="752">
        <v>2</v>
      </c>
      <c r="M102" s="753">
        <v>547.79999999999995</v>
      </c>
    </row>
    <row r="103" spans="1:13" ht="14.4" customHeight="1" x14ac:dyDescent="0.3">
      <c r="A103" s="747" t="s">
        <v>594</v>
      </c>
      <c r="B103" s="748" t="s">
        <v>1427</v>
      </c>
      <c r="C103" s="748" t="s">
        <v>1428</v>
      </c>
      <c r="D103" s="748" t="s">
        <v>1429</v>
      </c>
      <c r="E103" s="748" t="s">
        <v>1430</v>
      </c>
      <c r="F103" s="752"/>
      <c r="G103" s="752"/>
      <c r="H103" s="766">
        <v>0</v>
      </c>
      <c r="I103" s="752">
        <v>3</v>
      </c>
      <c r="J103" s="752">
        <v>330</v>
      </c>
      <c r="K103" s="766">
        <v>1</v>
      </c>
      <c r="L103" s="752">
        <v>3</v>
      </c>
      <c r="M103" s="753">
        <v>330</v>
      </c>
    </row>
    <row r="104" spans="1:13" ht="14.4" customHeight="1" x14ac:dyDescent="0.3">
      <c r="A104" s="747" t="s">
        <v>594</v>
      </c>
      <c r="B104" s="748" t="s">
        <v>1237</v>
      </c>
      <c r="C104" s="748" t="s">
        <v>1238</v>
      </c>
      <c r="D104" s="748" t="s">
        <v>1239</v>
      </c>
      <c r="E104" s="748" t="s">
        <v>1240</v>
      </c>
      <c r="F104" s="752"/>
      <c r="G104" s="752"/>
      <c r="H104" s="766">
        <v>0</v>
      </c>
      <c r="I104" s="752">
        <v>13</v>
      </c>
      <c r="J104" s="752">
        <v>658.32</v>
      </c>
      <c r="K104" s="766">
        <v>1</v>
      </c>
      <c r="L104" s="752">
        <v>13</v>
      </c>
      <c r="M104" s="753">
        <v>658.32</v>
      </c>
    </row>
    <row r="105" spans="1:13" ht="14.4" customHeight="1" x14ac:dyDescent="0.3">
      <c r="A105" s="747" t="s">
        <v>594</v>
      </c>
      <c r="B105" s="748" t="s">
        <v>1372</v>
      </c>
      <c r="C105" s="748" t="s">
        <v>1373</v>
      </c>
      <c r="D105" s="748" t="s">
        <v>1374</v>
      </c>
      <c r="E105" s="748" t="s">
        <v>1375</v>
      </c>
      <c r="F105" s="752"/>
      <c r="G105" s="752"/>
      <c r="H105" s="766">
        <v>0</v>
      </c>
      <c r="I105" s="752">
        <v>11</v>
      </c>
      <c r="J105" s="752">
        <v>2480.5</v>
      </c>
      <c r="K105" s="766">
        <v>1</v>
      </c>
      <c r="L105" s="752">
        <v>11</v>
      </c>
      <c r="M105" s="753">
        <v>2480.5</v>
      </c>
    </row>
    <row r="106" spans="1:13" ht="14.4" customHeight="1" x14ac:dyDescent="0.3">
      <c r="A106" s="747" t="s">
        <v>597</v>
      </c>
      <c r="B106" s="748" t="s">
        <v>1404</v>
      </c>
      <c r="C106" s="748" t="s">
        <v>1405</v>
      </c>
      <c r="D106" s="748" t="s">
        <v>1406</v>
      </c>
      <c r="E106" s="748" t="s">
        <v>1407</v>
      </c>
      <c r="F106" s="752"/>
      <c r="G106" s="752"/>
      <c r="H106" s="766">
        <v>0</v>
      </c>
      <c r="I106" s="752">
        <v>1</v>
      </c>
      <c r="J106" s="752">
        <v>273.89999999999998</v>
      </c>
      <c r="K106" s="766">
        <v>1</v>
      </c>
      <c r="L106" s="752">
        <v>1</v>
      </c>
      <c r="M106" s="753">
        <v>273.89999999999998</v>
      </c>
    </row>
    <row r="107" spans="1:13" ht="14.4" customHeight="1" x14ac:dyDescent="0.3">
      <c r="A107" s="747" t="s">
        <v>597</v>
      </c>
      <c r="B107" s="748" t="s">
        <v>1258</v>
      </c>
      <c r="C107" s="748" t="s">
        <v>1259</v>
      </c>
      <c r="D107" s="748" t="s">
        <v>739</v>
      </c>
      <c r="E107" s="748" t="s">
        <v>1260</v>
      </c>
      <c r="F107" s="752"/>
      <c r="G107" s="752"/>
      <c r="H107" s="766">
        <v>0</v>
      </c>
      <c r="I107" s="752">
        <v>1</v>
      </c>
      <c r="J107" s="752">
        <v>128.45000000000002</v>
      </c>
      <c r="K107" s="766">
        <v>1</v>
      </c>
      <c r="L107" s="752">
        <v>1</v>
      </c>
      <c r="M107" s="753">
        <v>128.45000000000002</v>
      </c>
    </row>
    <row r="108" spans="1:13" ht="14.4" customHeight="1" x14ac:dyDescent="0.3">
      <c r="A108" s="747" t="s">
        <v>597</v>
      </c>
      <c r="B108" s="748" t="s">
        <v>1412</v>
      </c>
      <c r="C108" s="748" t="s">
        <v>1438</v>
      </c>
      <c r="D108" s="748" t="s">
        <v>1439</v>
      </c>
      <c r="E108" s="748" t="s">
        <v>1440</v>
      </c>
      <c r="F108" s="752">
        <v>16</v>
      </c>
      <c r="G108" s="752">
        <v>56851.520000000004</v>
      </c>
      <c r="H108" s="766">
        <v>1</v>
      </c>
      <c r="I108" s="752"/>
      <c r="J108" s="752"/>
      <c r="K108" s="766">
        <v>0</v>
      </c>
      <c r="L108" s="752">
        <v>16</v>
      </c>
      <c r="M108" s="753">
        <v>56851.520000000004</v>
      </c>
    </row>
    <row r="109" spans="1:13" ht="14.4" customHeight="1" x14ac:dyDescent="0.3">
      <c r="A109" s="747" t="s">
        <v>597</v>
      </c>
      <c r="B109" s="748" t="s">
        <v>1366</v>
      </c>
      <c r="C109" s="748" t="s">
        <v>1422</v>
      </c>
      <c r="D109" s="748" t="s">
        <v>1423</v>
      </c>
      <c r="E109" s="748" t="s">
        <v>1424</v>
      </c>
      <c r="F109" s="752"/>
      <c r="G109" s="752"/>
      <c r="H109" s="766">
        <v>0</v>
      </c>
      <c r="I109" s="752">
        <v>30</v>
      </c>
      <c r="J109" s="752">
        <v>976.19999999999993</v>
      </c>
      <c r="K109" s="766">
        <v>1</v>
      </c>
      <c r="L109" s="752">
        <v>30</v>
      </c>
      <c r="M109" s="753">
        <v>976.19999999999993</v>
      </c>
    </row>
    <row r="110" spans="1:13" ht="14.4" customHeight="1" x14ac:dyDescent="0.3">
      <c r="A110" s="747" t="s">
        <v>597</v>
      </c>
      <c r="B110" s="748" t="s">
        <v>1366</v>
      </c>
      <c r="C110" s="748" t="s">
        <v>1367</v>
      </c>
      <c r="D110" s="748" t="s">
        <v>905</v>
      </c>
      <c r="E110" s="748" t="s">
        <v>1368</v>
      </c>
      <c r="F110" s="752">
        <v>5</v>
      </c>
      <c r="G110" s="752">
        <v>4257</v>
      </c>
      <c r="H110" s="766">
        <v>1</v>
      </c>
      <c r="I110" s="752"/>
      <c r="J110" s="752"/>
      <c r="K110" s="766">
        <v>0</v>
      </c>
      <c r="L110" s="752">
        <v>5</v>
      </c>
      <c r="M110" s="753">
        <v>4257</v>
      </c>
    </row>
    <row r="111" spans="1:13" ht="14.4" customHeight="1" x14ac:dyDescent="0.3">
      <c r="A111" s="747" t="s">
        <v>597</v>
      </c>
      <c r="B111" s="748" t="s">
        <v>1366</v>
      </c>
      <c r="C111" s="748" t="s">
        <v>1425</v>
      </c>
      <c r="D111" s="748" t="s">
        <v>1423</v>
      </c>
      <c r="E111" s="748" t="s">
        <v>1426</v>
      </c>
      <c r="F111" s="752"/>
      <c r="G111" s="752"/>
      <c r="H111" s="766">
        <v>0</v>
      </c>
      <c r="I111" s="752">
        <v>10</v>
      </c>
      <c r="J111" s="752">
        <v>875.2</v>
      </c>
      <c r="K111" s="766">
        <v>1</v>
      </c>
      <c r="L111" s="752">
        <v>10</v>
      </c>
      <c r="M111" s="753">
        <v>875.2</v>
      </c>
    </row>
    <row r="112" spans="1:13" ht="14.4" customHeight="1" x14ac:dyDescent="0.3">
      <c r="A112" s="747" t="s">
        <v>597</v>
      </c>
      <c r="B112" s="748" t="s">
        <v>1427</v>
      </c>
      <c r="C112" s="748" t="s">
        <v>1428</v>
      </c>
      <c r="D112" s="748" t="s">
        <v>1429</v>
      </c>
      <c r="E112" s="748" t="s">
        <v>1430</v>
      </c>
      <c r="F112" s="752"/>
      <c r="G112" s="752"/>
      <c r="H112" s="766">
        <v>0</v>
      </c>
      <c r="I112" s="752">
        <v>13</v>
      </c>
      <c r="J112" s="752">
        <v>1430</v>
      </c>
      <c r="K112" s="766">
        <v>1</v>
      </c>
      <c r="L112" s="752">
        <v>13</v>
      </c>
      <c r="M112" s="753">
        <v>1430</v>
      </c>
    </row>
    <row r="113" spans="1:13" ht="14.4" customHeight="1" x14ac:dyDescent="0.3">
      <c r="A113" s="747" t="s">
        <v>597</v>
      </c>
      <c r="B113" s="748" t="s">
        <v>1427</v>
      </c>
      <c r="C113" s="748" t="s">
        <v>1431</v>
      </c>
      <c r="D113" s="748" t="s">
        <v>1432</v>
      </c>
      <c r="E113" s="748" t="s">
        <v>1433</v>
      </c>
      <c r="F113" s="752">
        <v>2</v>
      </c>
      <c r="G113" s="752">
        <v>1009.8000000000002</v>
      </c>
      <c r="H113" s="766">
        <v>1</v>
      </c>
      <c r="I113" s="752"/>
      <c r="J113" s="752"/>
      <c r="K113" s="766">
        <v>0</v>
      </c>
      <c r="L113" s="752">
        <v>2</v>
      </c>
      <c r="M113" s="753">
        <v>1009.8000000000002</v>
      </c>
    </row>
    <row r="114" spans="1:13" ht="14.4" customHeight="1" x14ac:dyDescent="0.3">
      <c r="A114" s="747" t="s">
        <v>597</v>
      </c>
      <c r="B114" s="748" t="s">
        <v>1237</v>
      </c>
      <c r="C114" s="748" t="s">
        <v>1238</v>
      </c>
      <c r="D114" s="748" t="s">
        <v>1239</v>
      </c>
      <c r="E114" s="748" t="s">
        <v>1240</v>
      </c>
      <c r="F114" s="752"/>
      <c r="G114" s="752"/>
      <c r="H114" s="766">
        <v>0</v>
      </c>
      <c r="I114" s="752">
        <v>10</v>
      </c>
      <c r="J114" s="752">
        <v>506.40000000000003</v>
      </c>
      <c r="K114" s="766">
        <v>1</v>
      </c>
      <c r="L114" s="752">
        <v>10</v>
      </c>
      <c r="M114" s="753">
        <v>506.40000000000003</v>
      </c>
    </row>
    <row r="115" spans="1:13" ht="14.4" customHeight="1" thickBot="1" x14ac:dyDescent="0.35">
      <c r="A115" s="754" t="s">
        <v>597</v>
      </c>
      <c r="B115" s="755" t="s">
        <v>1372</v>
      </c>
      <c r="C115" s="755" t="s">
        <v>1373</v>
      </c>
      <c r="D115" s="755" t="s">
        <v>1374</v>
      </c>
      <c r="E115" s="755" t="s">
        <v>1375</v>
      </c>
      <c r="F115" s="759"/>
      <c r="G115" s="759"/>
      <c r="H115" s="767">
        <v>0</v>
      </c>
      <c r="I115" s="759">
        <v>1</v>
      </c>
      <c r="J115" s="759">
        <v>225.50000000000006</v>
      </c>
      <c r="K115" s="767">
        <v>1</v>
      </c>
      <c r="L115" s="759">
        <v>1</v>
      </c>
      <c r="M115" s="760">
        <v>225.50000000000006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2041</v>
      </c>
      <c r="C3" s="396">
        <f>SUM(C6:C1048576)</f>
        <v>239</v>
      </c>
      <c r="D3" s="396">
        <f>SUM(D6:D1048576)</f>
        <v>209</v>
      </c>
      <c r="E3" s="397">
        <f>SUM(E6:E1048576)</f>
        <v>0</v>
      </c>
      <c r="F3" s="394">
        <f>IF(SUM($B3:$E3)=0,"",B3/SUM($B3:$E3))</f>
        <v>0.82000803535556444</v>
      </c>
      <c r="G3" s="392">
        <f t="shared" ref="G3:I3" si="0">IF(SUM($B3:$E3)=0,"",C3/SUM($B3:$E3))</f>
        <v>9.602249899558056E-2</v>
      </c>
      <c r="H3" s="392">
        <f t="shared" si="0"/>
        <v>8.3969465648854963E-2</v>
      </c>
      <c r="I3" s="393">
        <f t="shared" si="0"/>
        <v>0</v>
      </c>
      <c r="J3" s="396">
        <f>SUM(J6:J1048576)</f>
        <v>243</v>
      </c>
      <c r="K3" s="396">
        <f>SUM(K6:K1048576)</f>
        <v>91</v>
      </c>
      <c r="L3" s="396">
        <f>SUM(L6:L1048576)</f>
        <v>209</v>
      </c>
      <c r="M3" s="397">
        <f>SUM(M6:M1048576)</f>
        <v>0</v>
      </c>
      <c r="N3" s="394">
        <f>IF(SUM($J3:$M3)=0,"",J3/SUM($J3:$M3))</f>
        <v>0.44751381215469616</v>
      </c>
      <c r="O3" s="392">
        <f t="shared" ref="O3:Q3" si="1">IF(SUM($J3:$M3)=0,"",K3/SUM($J3:$M3))</f>
        <v>0.16758747697974216</v>
      </c>
      <c r="P3" s="392">
        <f t="shared" si="1"/>
        <v>0.38489871086556171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1442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1443</v>
      </c>
      <c r="B7" s="798">
        <v>26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8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" customHeight="1" x14ac:dyDescent="0.3">
      <c r="A8" s="792" t="s">
        <v>1444</v>
      </c>
      <c r="B8" s="798">
        <v>545</v>
      </c>
      <c r="C8" s="752">
        <v>233</v>
      </c>
      <c r="D8" s="752">
        <v>209</v>
      </c>
      <c r="E8" s="753"/>
      <c r="F8" s="795">
        <v>0.5521783181357649</v>
      </c>
      <c r="G8" s="766">
        <v>0.23606889564336372</v>
      </c>
      <c r="H8" s="766">
        <v>0.21175278622087132</v>
      </c>
      <c r="I8" s="801">
        <v>0</v>
      </c>
      <c r="J8" s="798">
        <v>39</v>
      </c>
      <c r="K8" s="752">
        <v>89</v>
      </c>
      <c r="L8" s="752">
        <v>209</v>
      </c>
      <c r="M8" s="753"/>
      <c r="N8" s="795">
        <v>0.11572700296735905</v>
      </c>
      <c r="O8" s="766">
        <v>0.26409495548961426</v>
      </c>
      <c r="P8" s="766">
        <v>0.62017804154302669</v>
      </c>
      <c r="Q8" s="789">
        <v>0</v>
      </c>
    </row>
    <row r="9" spans="1:17" ht="14.4" customHeight="1" x14ac:dyDescent="0.3">
      <c r="A9" s="792" t="s">
        <v>1445</v>
      </c>
      <c r="B9" s="798">
        <v>690</v>
      </c>
      <c r="C9" s="752">
        <v>5</v>
      </c>
      <c r="D9" s="752"/>
      <c r="E9" s="753"/>
      <c r="F9" s="795">
        <v>0.9928057553956835</v>
      </c>
      <c r="G9" s="766">
        <v>7.1942446043165471E-3</v>
      </c>
      <c r="H9" s="766">
        <v>0</v>
      </c>
      <c r="I9" s="801">
        <v>0</v>
      </c>
      <c r="J9" s="798">
        <v>64</v>
      </c>
      <c r="K9" s="752">
        <v>1</v>
      </c>
      <c r="L9" s="752"/>
      <c r="M9" s="753"/>
      <c r="N9" s="795">
        <v>0.98461538461538467</v>
      </c>
      <c r="O9" s="766">
        <v>1.5384615384615385E-2</v>
      </c>
      <c r="P9" s="766">
        <v>0</v>
      </c>
      <c r="Q9" s="789">
        <v>0</v>
      </c>
    </row>
    <row r="10" spans="1:17" ht="14.4" customHeight="1" x14ac:dyDescent="0.3">
      <c r="A10" s="792" t="s">
        <v>1446</v>
      </c>
      <c r="B10" s="798">
        <v>587</v>
      </c>
      <c r="C10" s="752">
        <v>1</v>
      </c>
      <c r="D10" s="752"/>
      <c r="E10" s="753"/>
      <c r="F10" s="795">
        <v>0.99829931972789121</v>
      </c>
      <c r="G10" s="766">
        <v>1.7006802721088435E-3</v>
      </c>
      <c r="H10" s="766">
        <v>0</v>
      </c>
      <c r="I10" s="801">
        <v>0</v>
      </c>
      <c r="J10" s="798">
        <v>59</v>
      </c>
      <c r="K10" s="752">
        <v>1</v>
      </c>
      <c r="L10" s="752"/>
      <c r="M10" s="753"/>
      <c r="N10" s="795">
        <v>0.98333333333333328</v>
      </c>
      <c r="O10" s="766">
        <v>1.6666666666666666E-2</v>
      </c>
      <c r="P10" s="766">
        <v>0</v>
      </c>
      <c r="Q10" s="789">
        <v>0</v>
      </c>
    </row>
    <row r="11" spans="1:17" ht="14.4" customHeight="1" x14ac:dyDescent="0.3">
      <c r="A11" s="792" t="s">
        <v>1447</v>
      </c>
      <c r="B11" s="798">
        <v>82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33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thickBot="1" x14ac:dyDescent="0.35">
      <c r="A12" s="793" t="s">
        <v>1448</v>
      </c>
      <c r="B12" s="799">
        <v>111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40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7</v>
      </c>
      <c r="B5" s="730" t="s">
        <v>1449</v>
      </c>
      <c r="C5" s="733">
        <v>2339258.9599999986</v>
      </c>
      <c r="D5" s="733">
        <v>993</v>
      </c>
      <c r="E5" s="733">
        <v>1890848.6499999987</v>
      </c>
      <c r="F5" s="803">
        <v>0.80831095758632887</v>
      </c>
      <c r="G5" s="733">
        <v>771</v>
      </c>
      <c r="H5" s="803">
        <v>0.77643504531722052</v>
      </c>
      <c r="I5" s="733">
        <v>448410.30999999971</v>
      </c>
      <c r="J5" s="803">
        <v>0.19168904241367102</v>
      </c>
      <c r="K5" s="733">
        <v>222</v>
      </c>
      <c r="L5" s="803">
        <v>0.22356495468277945</v>
      </c>
      <c r="M5" s="733" t="s">
        <v>73</v>
      </c>
      <c r="N5" s="270"/>
    </row>
    <row r="6" spans="1:14" ht="14.4" customHeight="1" x14ac:dyDescent="0.3">
      <c r="A6" s="729">
        <v>7</v>
      </c>
      <c r="B6" s="730" t="s">
        <v>1450</v>
      </c>
      <c r="C6" s="733">
        <v>2339258.9599999986</v>
      </c>
      <c r="D6" s="733">
        <v>993</v>
      </c>
      <c r="E6" s="733">
        <v>1890848.6499999987</v>
      </c>
      <c r="F6" s="803">
        <v>0.80831095758632887</v>
      </c>
      <c r="G6" s="733">
        <v>771</v>
      </c>
      <c r="H6" s="803">
        <v>0.77643504531722052</v>
      </c>
      <c r="I6" s="733">
        <v>448410.30999999971</v>
      </c>
      <c r="J6" s="803">
        <v>0.19168904241367102</v>
      </c>
      <c r="K6" s="733">
        <v>222</v>
      </c>
      <c r="L6" s="803">
        <v>0.22356495468277945</v>
      </c>
      <c r="M6" s="733" t="s">
        <v>1</v>
      </c>
      <c r="N6" s="270"/>
    </row>
    <row r="7" spans="1:14" ht="14.4" customHeight="1" x14ac:dyDescent="0.3">
      <c r="A7" s="729" t="s">
        <v>1451</v>
      </c>
      <c r="B7" s="730" t="s">
        <v>3</v>
      </c>
      <c r="C7" s="733">
        <v>2339258.9599999986</v>
      </c>
      <c r="D7" s="733">
        <v>993</v>
      </c>
      <c r="E7" s="733">
        <v>1890848.6499999987</v>
      </c>
      <c r="F7" s="803">
        <v>0.80831095758632887</v>
      </c>
      <c r="G7" s="733">
        <v>771</v>
      </c>
      <c r="H7" s="803">
        <v>0.77643504531722052</v>
      </c>
      <c r="I7" s="733">
        <v>448410.30999999971</v>
      </c>
      <c r="J7" s="803">
        <v>0.19168904241367102</v>
      </c>
      <c r="K7" s="733">
        <v>222</v>
      </c>
      <c r="L7" s="803">
        <v>0.22356495468277945</v>
      </c>
      <c r="M7" s="733" t="s">
        <v>579</v>
      </c>
      <c r="N7" s="270"/>
    </row>
    <row r="9" spans="1:14" ht="14.4" customHeight="1" x14ac:dyDescent="0.3">
      <c r="A9" s="729">
        <v>7</v>
      </c>
      <c r="B9" s="730" t="s">
        <v>1449</v>
      </c>
      <c r="C9" s="733" t="s">
        <v>568</v>
      </c>
      <c r="D9" s="733" t="s">
        <v>568</v>
      </c>
      <c r="E9" s="733" t="s">
        <v>568</v>
      </c>
      <c r="F9" s="803" t="s">
        <v>568</v>
      </c>
      <c r="G9" s="733" t="s">
        <v>568</v>
      </c>
      <c r="H9" s="803" t="s">
        <v>568</v>
      </c>
      <c r="I9" s="733" t="s">
        <v>568</v>
      </c>
      <c r="J9" s="803" t="s">
        <v>568</v>
      </c>
      <c r="K9" s="733" t="s">
        <v>568</v>
      </c>
      <c r="L9" s="803" t="s">
        <v>568</v>
      </c>
      <c r="M9" s="733" t="s">
        <v>73</v>
      </c>
      <c r="N9" s="270"/>
    </row>
    <row r="10" spans="1:14" ht="14.4" customHeight="1" x14ac:dyDescent="0.3">
      <c r="A10" s="729" t="s">
        <v>1452</v>
      </c>
      <c r="B10" s="730" t="s">
        <v>1450</v>
      </c>
      <c r="C10" s="733">
        <v>22789.370000000003</v>
      </c>
      <c r="D10" s="733">
        <v>55</v>
      </c>
      <c r="E10" s="733">
        <v>22297.100000000002</v>
      </c>
      <c r="F10" s="803">
        <v>0.97839913959885683</v>
      </c>
      <c r="G10" s="733">
        <v>47</v>
      </c>
      <c r="H10" s="803">
        <v>0.8545454545454545</v>
      </c>
      <c r="I10" s="733">
        <v>492.27</v>
      </c>
      <c r="J10" s="803">
        <v>2.160086040114316E-2</v>
      </c>
      <c r="K10" s="733">
        <v>8</v>
      </c>
      <c r="L10" s="803">
        <v>0.14545454545454545</v>
      </c>
      <c r="M10" s="733" t="s">
        <v>1</v>
      </c>
      <c r="N10" s="270"/>
    </row>
    <row r="11" spans="1:14" ht="14.4" customHeight="1" x14ac:dyDescent="0.3">
      <c r="A11" s="729" t="s">
        <v>1452</v>
      </c>
      <c r="B11" s="730" t="s">
        <v>1453</v>
      </c>
      <c r="C11" s="733">
        <v>22789.370000000003</v>
      </c>
      <c r="D11" s="733">
        <v>55</v>
      </c>
      <c r="E11" s="733">
        <v>22297.100000000002</v>
      </c>
      <c r="F11" s="803">
        <v>0.97839913959885683</v>
      </c>
      <c r="G11" s="733">
        <v>47</v>
      </c>
      <c r="H11" s="803">
        <v>0.8545454545454545</v>
      </c>
      <c r="I11" s="733">
        <v>492.27</v>
      </c>
      <c r="J11" s="803">
        <v>2.160086040114316E-2</v>
      </c>
      <c r="K11" s="733">
        <v>8</v>
      </c>
      <c r="L11" s="803">
        <v>0.14545454545454545</v>
      </c>
      <c r="M11" s="733" t="s">
        <v>583</v>
      </c>
      <c r="N11" s="270"/>
    </row>
    <row r="12" spans="1:14" ht="14.4" customHeight="1" x14ac:dyDescent="0.3">
      <c r="A12" s="729" t="s">
        <v>568</v>
      </c>
      <c r="B12" s="730" t="s">
        <v>568</v>
      </c>
      <c r="C12" s="733" t="s">
        <v>568</v>
      </c>
      <c r="D12" s="733" t="s">
        <v>568</v>
      </c>
      <c r="E12" s="733" t="s">
        <v>568</v>
      </c>
      <c r="F12" s="803" t="s">
        <v>568</v>
      </c>
      <c r="G12" s="733" t="s">
        <v>568</v>
      </c>
      <c r="H12" s="803" t="s">
        <v>568</v>
      </c>
      <c r="I12" s="733" t="s">
        <v>568</v>
      </c>
      <c r="J12" s="803" t="s">
        <v>568</v>
      </c>
      <c r="K12" s="733" t="s">
        <v>568</v>
      </c>
      <c r="L12" s="803" t="s">
        <v>568</v>
      </c>
      <c r="M12" s="733" t="s">
        <v>584</v>
      </c>
      <c r="N12" s="270"/>
    </row>
    <row r="13" spans="1:14" ht="14.4" customHeight="1" x14ac:dyDescent="0.3">
      <c r="A13" s="729" t="s">
        <v>1454</v>
      </c>
      <c r="B13" s="730" t="s">
        <v>1450</v>
      </c>
      <c r="C13" s="733">
        <v>2316469.5899999985</v>
      </c>
      <c r="D13" s="733">
        <v>938</v>
      </c>
      <c r="E13" s="733">
        <v>1868551.5499999986</v>
      </c>
      <c r="F13" s="803">
        <v>0.80663763429762958</v>
      </c>
      <c r="G13" s="733">
        <v>724</v>
      </c>
      <c r="H13" s="803">
        <v>0.77185501066098083</v>
      </c>
      <c r="I13" s="733">
        <v>447918.03999999975</v>
      </c>
      <c r="J13" s="803">
        <v>0.19336236570237042</v>
      </c>
      <c r="K13" s="733">
        <v>214</v>
      </c>
      <c r="L13" s="803">
        <v>0.22814498933901919</v>
      </c>
      <c r="M13" s="733" t="s">
        <v>1</v>
      </c>
      <c r="N13" s="270"/>
    </row>
    <row r="14" spans="1:14" ht="14.4" customHeight="1" x14ac:dyDescent="0.3">
      <c r="A14" s="729" t="s">
        <v>1454</v>
      </c>
      <c r="B14" s="730" t="s">
        <v>1455</v>
      </c>
      <c r="C14" s="733">
        <v>2316469.5899999985</v>
      </c>
      <c r="D14" s="733">
        <v>938</v>
      </c>
      <c r="E14" s="733">
        <v>1868551.5499999986</v>
      </c>
      <c r="F14" s="803">
        <v>0.80663763429762958</v>
      </c>
      <c r="G14" s="733">
        <v>724</v>
      </c>
      <c r="H14" s="803">
        <v>0.77185501066098083</v>
      </c>
      <c r="I14" s="733">
        <v>447918.03999999975</v>
      </c>
      <c r="J14" s="803">
        <v>0.19336236570237042</v>
      </c>
      <c r="K14" s="733">
        <v>214</v>
      </c>
      <c r="L14" s="803">
        <v>0.22814498933901919</v>
      </c>
      <c r="M14" s="733" t="s">
        <v>583</v>
      </c>
      <c r="N14" s="270"/>
    </row>
    <row r="15" spans="1:14" ht="14.4" customHeight="1" x14ac:dyDescent="0.3">
      <c r="A15" s="729" t="s">
        <v>568</v>
      </c>
      <c r="B15" s="730" t="s">
        <v>568</v>
      </c>
      <c r="C15" s="733" t="s">
        <v>568</v>
      </c>
      <c r="D15" s="733" t="s">
        <v>568</v>
      </c>
      <c r="E15" s="733" t="s">
        <v>568</v>
      </c>
      <c r="F15" s="803" t="s">
        <v>568</v>
      </c>
      <c r="G15" s="733" t="s">
        <v>568</v>
      </c>
      <c r="H15" s="803" t="s">
        <v>568</v>
      </c>
      <c r="I15" s="733" t="s">
        <v>568</v>
      </c>
      <c r="J15" s="803" t="s">
        <v>568</v>
      </c>
      <c r="K15" s="733" t="s">
        <v>568</v>
      </c>
      <c r="L15" s="803" t="s">
        <v>568</v>
      </c>
      <c r="M15" s="733" t="s">
        <v>584</v>
      </c>
      <c r="N15" s="270"/>
    </row>
    <row r="16" spans="1:14" ht="14.4" customHeight="1" x14ac:dyDescent="0.3">
      <c r="A16" s="729" t="s">
        <v>1451</v>
      </c>
      <c r="B16" s="730" t="s">
        <v>1456</v>
      </c>
      <c r="C16" s="733">
        <v>2339258.9599999986</v>
      </c>
      <c r="D16" s="733">
        <v>993</v>
      </c>
      <c r="E16" s="733">
        <v>1890848.6499999987</v>
      </c>
      <c r="F16" s="803">
        <v>0.80831095758632887</v>
      </c>
      <c r="G16" s="733">
        <v>771</v>
      </c>
      <c r="H16" s="803">
        <v>0.77643504531722052</v>
      </c>
      <c r="I16" s="733">
        <v>448410.30999999976</v>
      </c>
      <c r="J16" s="803">
        <v>0.19168904241367105</v>
      </c>
      <c r="K16" s="733">
        <v>222</v>
      </c>
      <c r="L16" s="803">
        <v>0.22356495468277945</v>
      </c>
      <c r="M16" s="733" t="s">
        <v>579</v>
      </c>
      <c r="N16" s="270"/>
    </row>
    <row r="17" spans="1:1" ht="14.4" customHeight="1" x14ac:dyDescent="0.3">
      <c r="A17" s="804" t="s">
        <v>301</v>
      </c>
    </row>
    <row r="18" spans="1:1" ht="14.4" customHeight="1" x14ac:dyDescent="0.3">
      <c r="A18" s="805" t="s">
        <v>1457</v>
      </c>
    </row>
    <row r="19" spans="1:1" ht="14.4" customHeight="1" x14ac:dyDescent="0.3">
      <c r="A19" s="804" t="s">
        <v>1458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1459</v>
      </c>
      <c r="B5" s="797">
        <v>63.14</v>
      </c>
      <c r="C5" s="741">
        <v>1</v>
      </c>
      <c r="D5" s="810">
        <v>2</v>
      </c>
      <c r="E5" s="813" t="s">
        <v>1459</v>
      </c>
      <c r="F5" s="797">
        <v>63.14</v>
      </c>
      <c r="G5" s="765">
        <v>1</v>
      </c>
      <c r="H5" s="745">
        <v>2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1460</v>
      </c>
      <c r="B6" s="798">
        <v>205617.72999999992</v>
      </c>
      <c r="C6" s="748">
        <v>1</v>
      </c>
      <c r="D6" s="811">
        <v>122</v>
      </c>
      <c r="E6" s="814" t="s">
        <v>1460</v>
      </c>
      <c r="F6" s="798">
        <v>188746.66999999993</v>
      </c>
      <c r="G6" s="766">
        <v>0.9179493908429005</v>
      </c>
      <c r="H6" s="752">
        <v>94</v>
      </c>
      <c r="I6" s="789">
        <v>0.77049180327868849</v>
      </c>
      <c r="J6" s="817">
        <v>16871.060000000001</v>
      </c>
      <c r="K6" s="766">
        <v>8.2050609157099483E-2</v>
      </c>
      <c r="L6" s="752">
        <v>28</v>
      </c>
      <c r="M6" s="789">
        <v>0.22950819672131148</v>
      </c>
    </row>
    <row r="7" spans="1:13" ht="14.4" customHeight="1" x14ac:dyDescent="0.3">
      <c r="A7" s="807" t="s">
        <v>1461</v>
      </c>
      <c r="B7" s="798">
        <v>439823.27000000008</v>
      </c>
      <c r="C7" s="748">
        <v>1</v>
      </c>
      <c r="D7" s="811">
        <v>172</v>
      </c>
      <c r="E7" s="814" t="s">
        <v>1461</v>
      </c>
      <c r="F7" s="798">
        <v>363445.44000000006</v>
      </c>
      <c r="G7" s="766">
        <v>0.82634427232556384</v>
      </c>
      <c r="H7" s="752">
        <v>139</v>
      </c>
      <c r="I7" s="789">
        <v>0.80813953488372092</v>
      </c>
      <c r="J7" s="817">
        <v>76377.83</v>
      </c>
      <c r="K7" s="766">
        <v>0.17365572767443613</v>
      </c>
      <c r="L7" s="752">
        <v>33</v>
      </c>
      <c r="M7" s="789">
        <v>0.19186046511627908</v>
      </c>
    </row>
    <row r="8" spans="1:13" ht="14.4" customHeight="1" x14ac:dyDescent="0.3">
      <c r="A8" s="807" t="s">
        <v>1462</v>
      </c>
      <c r="B8" s="798">
        <v>1645.66</v>
      </c>
      <c r="C8" s="748">
        <v>1</v>
      </c>
      <c r="D8" s="811">
        <v>2</v>
      </c>
      <c r="E8" s="814" t="s">
        <v>1462</v>
      </c>
      <c r="F8" s="798">
        <v>1645.66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1463</v>
      </c>
      <c r="B9" s="798">
        <v>154.36000000000001</v>
      </c>
      <c r="C9" s="748">
        <v>1</v>
      </c>
      <c r="D9" s="811">
        <v>1</v>
      </c>
      <c r="E9" s="814" t="s">
        <v>1463</v>
      </c>
      <c r="F9" s="798">
        <v>154.36000000000001</v>
      </c>
      <c r="G9" s="766">
        <v>1</v>
      </c>
      <c r="H9" s="752">
        <v>1</v>
      </c>
      <c r="I9" s="789">
        <v>1</v>
      </c>
      <c r="J9" s="817"/>
      <c r="K9" s="766">
        <v>0</v>
      </c>
      <c r="L9" s="752"/>
      <c r="M9" s="789">
        <v>0</v>
      </c>
    </row>
    <row r="10" spans="1:13" ht="14.4" customHeight="1" x14ac:dyDescent="0.3">
      <c r="A10" s="807" t="s">
        <v>1464</v>
      </c>
      <c r="B10" s="798">
        <v>3621.39</v>
      </c>
      <c r="C10" s="748">
        <v>1</v>
      </c>
      <c r="D10" s="811">
        <v>1</v>
      </c>
      <c r="E10" s="814" t="s">
        <v>1464</v>
      </c>
      <c r="F10" s="798">
        <v>3621.39</v>
      </c>
      <c r="G10" s="766">
        <v>1</v>
      </c>
      <c r="H10" s="752">
        <v>1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1465</v>
      </c>
      <c r="B11" s="798">
        <v>169538.25</v>
      </c>
      <c r="C11" s="748">
        <v>1</v>
      </c>
      <c r="D11" s="811">
        <v>68</v>
      </c>
      <c r="E11" s="814" t="s">
        <v>1465</v>
      </c>
      <c r="F11" s="798">
        <v>136854.48000000001</v>
      </c>
      <c r="G11" s="766">
        <v>0.80721890192921075</v>
      </c>
      <c r="H11" s="752">
        <v>50</v>
      </c>
      <c r="I11" s="789">
        <v>0.73529411764705888</v>
      </c>
      <c r="J11" s="817">
        <v>32683.770000000004</v>
      </c>
      <c r="K11" s="766">
        <v>0.19278109807078936</v>
      </c>
      <c r="L11" s="752">
        <v>18</v>
      </c>
      <c r="M11" s="789">
        <v>0.26470588235294118</v>
      </c>
    </row>
    <row r="12" spans="1:13" ht="14.4" customHeight="1" x14ac:dyDescent="0.3">
      <c r="A12" s="807" t="s">
        <v>1466</v>
      </c>
      <c r="B12" s="798">
        <v>412942.89999999991</v>
      </c>
      <c r="C12" s="748">
        <v>1</v>
      </c>
      <c r="D12" s="811">
        <v>156</v>
      </c>
      <c r="E12" s="814" t="s">
        <v>1466</v>
      </c>
      <c r="F12" s="798">
        <v>324125.56999999995</v>
      </c>
      <c r="G12" s="766">
        <v>0.78491619543525271</v>
      </c>
      <c r="H12" s="752">
        <v>120</v>
      </c>
      <c r="I12" s="789">
        <v>0.76923076923076927</v>
      </c>
      <c r="J12" s="817">
        <v>88817.329999999973</v>
      </c>
      <c r="K12" s="766">
        <v>0.21508380456474732</v>
      </c>
      <c r="L12" s="752">
        <v>36</v>
      </c>
      <c r="M12" s="789">
        <v>0.23076923076923078</v>
      </c>
    </row>
    <row r="13" spans="1:13" ht="14.4" customHeight="1" x14ac:dyDescent="0.3">
      <c r="A13" s="807" t="s">
        <v>1467</v>
      </c>
      <c r="B13" s="798">
        <v>505563.86999999988</v>
      </c>
      <c r="C13" s="748">
        <v>1</v>
      </c>
      <c r="D13" s="811">
        <v>195</v>
      </c>
      <c r="E13" s="814" t="s">
        <v>1467</v>
      </c>
      <c r="F13" s="798">
        <v>389502.75999999989</v>
      </c>
      <c r="G13" s="766">
        <v>0.77043234913127789</v>
      </c>
      <c r="H13" s="752">
        <v>148</v>
      </c>
      <c r="I13" s="789">
        <v>0.75897435897435894</v>
      </c>
      <c r="J13" s="817">
        <v>116061.11</v>
      </c>
      <c r="K13" s="766">
        <v>0.22956765086872213</v>
      </c>
      <c r="L13" s="752">
        <v>47</v>
      </c>
      <c r="M13" s="789">
        <v>0.24102564102564103</v>
      </c>
    </row>
    <row r="14" spans="1:13" ht="14.4" customHeight="1" x14ac:dyDescent="0.3">
      <c r="A14" s="807" t="s">
        <v>1468</v>
      </c>
      <c r="B14" s="798">
        <v>171.67000000000002</v>
      </c>
      <c r="C14" s="748">
        <v>1</v>
      </c>
      <c r="D14" s="811">
        <v>2</v>
      </c>
      <c r="E14" s="814" t="s">
        <v>1468</v>
      </c>
      <c r="F14" s="798">
        <v>171.67000000000002</v>
      </c>
      <c r="G14" s="766">
        <v>1</v>
      </c>
      <c r="H14" s="752">
        <v>2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1469</v>
      </c>
      <c r="B15" s="798">
        <v>606.37</v>
      </c>
      <c r="C15" s="748">
        <v>1</v>
      </c>
      <c r="D15" s="811">
        <v>1</v>
      </c>
      <c r="E15" s="814" t="s">
        <v>1469</v>
      </c>
      <c r="F15" s="798">
        <v>606.37</v>
      </c>
      <c r="G15" s="766">
        <v>1</v>
      </c>
      <c r="H15" s="752">
        <v>1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x14ac:dyDescent="0.3">
      <c r="A16" s="807" t="s">
        <v>1470</v>
      </c>
      <c r="B16" s="798">
        <v>357014.16000000003</v>
      </c>
      <c r="C16" s="748">
        <v>1</v>
      </c>
      <c r="D16" s="811">
        <v>127</v>
      </c>
      <c r="E16" s="814" t="s">
        <v>1470</v>
      </c>
      <c r="F16" s="798">
        <v>308292.86000000004</v>
      </c>
      <c r="G16" s="766">
        <v>0.86353118318892452</v>
      </c>
      <c r="H16" s="752">
        <v>107</v>
      </c>
      <c r="I16" s="789">
        <v>0.84251968503937003</v>
      </c>
      <c r="J16" s="817">
        <v>48721.299999999988</v>
      </c>
      <c r="K16" s="766">
        <v>0.13646881681107545</v>
      </c>
      <c r="L16" s="752">
        <v>20</v>
      </c>
      <c r="M16" s="789">
        <v>0.15748031496062992</v>
      </c>
    </row>
    <row r="17" spans="1:13" ht="14.4" customHeight="1" x14ac:dyDescent="0.3">
      <c r="A17" s="807" t="s">
        <v>1471</v>
      </c>
      <c r="B17" s="798">
        <v>925.46</v>
      </c>
      <c r="C17" s="748">
        <v>1</v>
      </c>
      <c r="D17" s="811">
        <v>1</v>
      </c>
      <c r="E17" s="814" t="s">
        <v>1471</v>
      </c>
      <c r="F17" s="798">
        <v>925.46</v>
      </c>
      <c r="G17" s="766">
        <v>1</v>
      </c>
      <c r="H17" s="752">
        <v>1</v>
      </c>
      <c r="I17" s="789">
        <v>1</v>
      </c>
      <c r="J17" s="817"/>
      <c r="K17" s="766">
        <v>0</v>
      </c>
      <c r="L17" s="752"/>
      <c r="M17" s="789">
        <v>0</v>
      </c>
    </row>
    <row r="18" spans="1:13" ht="14.4" customHeight="1" x14ac:dyDescent="0.3">
      <c r="A18" s="807" t="s">
        <v>1472</v>
      </c>
      <c r="B18" s="798">
        <v>364</v>
      </c>
      <c r="C18" s="748">
        <v>1</v>
      </c>
      <c r="D18" s="811">
        <v>2</v>
      </c>
      <c r="E18" s="814" t="s">
        <v>1472</v>
      </c>
      <c r="F18" s="798">
        <v>364</v>
      </c>
      <c r="G18" s="766">
        <v>1</v>
      </c>
      <c r="H18" s="752">
        <v>2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" customHeight="1" x14ac:dyDescent="0.3">
      <c r="A19" s="807" t="s">
        <v>1473</v>
      </c>
      <c r="B19" s="798">
        <v>147.85</v>
      </c>
      <c r="C19" s="748">
        <v>1</v>
      </c>
      <c r="D19" s="811">
        <v>3</v>
      </c>
      <c r="E19" s="814" t="s">
        <v>1473</v>
      </c>
      <c r="F19" s="798"/>
      <c r="G19" s="766">
        <v>0</v>
      </c>
      <c r="H19" s="752"/>
      <c r="I19" s="789">
        <v>0</v>
      </c>
      <c r="J19" s="817">
        <v>147.85</v>
      </c>
      <c r="K19" s="766">
        <v>1</v>
      </c>
      <c r="L19" s="752">
        <v>3</v>
      </c>
      <c r="M19" s="789">
        <v>1</v>
      </c>
    </row>
    <row r="20" spans="1:13" ht="14.4" customHeight="1" x14ac:dyDescent="0.3">
      <c r="A20" s="807" t="s">
        <v>1474</v>
      </c>
      <c r="B20" s="798">
        <v>76161.140000000014</v>
      </c>
      <c r="C20" s="748">
        <v>1</v>
      </c>
      <c r="D20" s="811">
        <v>28</v>
      </c>
      <c r="E20" s="814" t="s">
        <v>1474</v>
      </c>
      <c r="F20" s="798">
        <v>45260.51</v>
      </c>
      <c r="G20" s="766">
        <v>0.59427301114452846</v>
      </c>
      <c r="H20" s="752">
        <v>19</v>
      </c>
      <c r="I20" s="789">
        <v>0.6785714285714286</v>
      </c>
      <c r="J20" s="817">
        <v>30900.630000000005</v>
      </c>
      <c r="K20" s="766">
        <v>0.40572698885547143</v>
      </c>
      <c r="L20" s="752">
        <v>9</v>
      </c>
      <c r="M20" s="789">
        <v>0.32142857142857145</v>
      </c>
    </row>
    <row r="21" spans="1:13" ht="14.4" customHeight="1" x14ac:dyDescent="0.3">
      <c r="A21" s="807" t="s">
        <v>1475</v>
      </c>
      <c r="B21" s="798">
        <v>304.45</v>
      </c>
      <c r="C21" s="748">
        <v>1</v>
      </c>
      <c r="D21" s="811">
        <v>3</v>
      </c>
      <c r="E21" s="814" t="s">
        <v>1475</v>
      </c>
      <c r="F21" s="798"/>
      <c r="G21" s="766">
        <v>0</v>
      </c>
      <c r="H21" s="752"/>
      <c r="I21" s="789">
        <v>0</v>
      </c>
      <c r="J21" s="817">
        <v>304.45</v>
      </c>
      <c r="K21" s="766">
        <v>1</v>
      </c>
      <c r="L21" s="752">
        <v>3</v>
      </c>
      <c r="M21" s="789">
        <v>1</v>
      </c>
    </row>
    <row r="22" spans="1:13" ht="14.4" customHeight="1" x14ac:dyDescent="0.3">
      <c r="A22" s="807" t="s">
        <v>1476</v>
      </c>
      <c r="B22" s="798">
        <v>1691.2800000000002</v>
      </c>
      <c r="C22" s="748">
        <v>1</v>
      </c>
      <c r="D22" s="811">
        <v>6</v>
      </c>
      <c r="E22" s="814" t="s">
        <v>1476</v>
      </c>
      <c r="F22" s="798">
        <v>1691.2800000000002</v>
      </c>
      <c r="G22" s="766">
        <v>1</v>
      </c>
      <c r="H22" s="752">
        <v>6</v>
      </c>
      <c r="I22" s="789">
        <v>1</v>
      </c>
      <c r="J22" s="817"/>
      <c r="K22" s="766">
        <v>0</v>
      </c>
      <c r="L22" s="752"/>
      <c r="M22" s="789">
        <v>0</v>
      </c>
    </row>
    <row r="23" spans="1:13" ht="14.4" customHeight="1" x14ac:dyDescent="0.3">
      <c r="A23" s="807" t="s">
        <v>1477</v>
      </c>
      <c r="B23" s="798">
        <v>1188.0899999999999</v>
      </c>
      <c r="C23" s="748">
        <v>1</v>
      </c>
      <c r="D23" s="811">
        <v>5</v>
      </c>
      <c r="E23" s="814" t="s">
        <v>1477</v>
      </c>
      <c r="F23" s="798">
        <v>1188.0899999999999</v>
      </c>
      <c r="G23" s="766">
        <v>1</v>
      </c>
      <c r="H23" s="752">
        <v>5</v>
      </c>
      <c r="I23" s="789">
        <v>1</v>
      </c>
      <c r="J23" s="817"/>
      <c r="K23" s="766">
        <v>0</v>
      </c>
      <c r="L23" s="752"/>
      <c r="M23" s="789">
        <v>0</v>
      </c>
    </row>
    <row r="24" spans="1:13" ht="14.4" customHeight="1" x14ac:dyDescent="0.3">
      <c r="A24" s="807" t="s">
        <v>1478</v>
      </c>
      <c r="B24" s="798">
        <v>148144.45000000001</v>
      </c>
      <c r="C24" s="748">
        <v>1</v>
      </c>
      <c r="D24" s="811">
        <v>77</v>
      </c>
      <c r="E24" s="814" t="s">
        <v>1478</v>
      </c>
      <c r="F24" s="798">
        <v>110789.99</v>
      </c>
      <c r="G24" s="766">
        <v>0.74785110073310201</v>
      </c>
      <c r="H24" s="752">
        <v>54</v>
      </c>
      <c r="I24" s="789">
        <v>0.70129870129870131</v>
      </c>
      <c r="J24" s="817">
        <v>37354.46</v>
      </c>
      <c r="K24" s="766">
        <v>0.25214889926689793</v>
      </c>
      <c r="L24" s="752">
        <v>23</v>
      </c>
      <c r="M24" s="789">
        <v>0.29870129870129869</v>
      </c>
    </row>
    <row r="25" spans="1:13" ht="14.4" customHeight="1" x14ac:dyDescent="0.3">
      <c r="A25" s="807" t="s">
        <v>1479</v>
      </c>
      <c r="B25" s="798">
        <v>926.38</v>
      </c>
      <c r="C25" s="748">
        <v>1</v>
      </c>
      <c r="D25" s="811">
        <v>1</v>
      </c>
      <c r="E25" s="814" t="s">
        <v>1479</v>
      </c>
      <c r="F25" s="798">
        <v>926.38</v>
      </c>
      <c r="G25" s="766">
        <v>1</v>
      </c>
      <c r="H25" s="752">
        <v>1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" customHeight="1" x14ac:dyDescent="0.3">
      <c r="A26" s="807" t="s">
        <v>1480</v>
      </c>
      <c r="B26" s="798">
        <v>10126.710000000001</v>
      </c>
      <c r="C26" s="748">
        <v>1</v>
      </c>
      <c r="D26" s="811">
        <v>7</v>
      </c>
      <c r="E26" s="814" t="s">
        <v>1480</v>
      </c>
      <c r="F26" s="798">
        <v>10126.710000000001</v>
      </c>
      <c r="G26" s="766">
        <v>1</v>
      </c>
      <c r="H26" s="752">
        <v>7</v>
      </c>
      <c r="I26" s="789">
        <v>1</v>
      </c>
      <c r="J26" s="817"/>
      <c r="K26" s="766">
        <v>0</v>
      </c>
      <c r="L26" s="752"/>
      <c r="M26" s="789">
        <v>0</v>
      </c>
    </row>
    <row r="27" spans="1:13" ht="14.4" customHeight="1" x14ac:dyDescent="0.3">
      <c r="A27" s="807" t="s">
        <v>1481</v>
      </c>
      <c r="B27" s="798">
        <v>275.12</v>
      </c>
      <c r="C27" s="748">
        <v>1</v>
      </c>
      <c r="D27" s="811">
        <v>3</v>
      </c>
      <c r="E27" s="814" t="s">
        <v>1481</v>
      </c>
      <c r="F27" s="798">
        <v>104.6</v>
      </c>
      <c r="G27" s="766">
        <v>0.38019773189880779</v>
      </c>
      <c r="H27" s="752">
        <v>2</v>
      </c>
      <c r="I27" s="789">
        <v>0.66666666666666663</v>
      </c>
      <c r="J27" s="817">
        <v>170.52</v>
      </c>
      <c r="K27" s="766">
        <v>0.61980226810119221</v>
      </c>
      <c r="L27" s="752">
        <v>1</v>
      </c>
      <c r="M27" s="789">
        <v>0.33333333333333331</v>
      </c>
    </row>
    <row r="28" spans="1:13" ht="14.4" customHeight="1" x14ac:dyDescent="0.3">
      <c r="A28" s="807" t="s">
        <v>1482</v>
      </c>
      <c r="B28" s="798">
        <v>535.74</v>
      </c>
      <c r="C28" s="748">
        <v>1</v>
      </c>
      <c r="D28" s="811">
        <v>3</v>
      </c>
      <c r="E28" s="814" t="s">
        <v>1482</v>
      </c>
      <c r="F28" s="798">
        <v>535.74</v>
      </c>
      <c r="G28" s="766">
        <v>1</v>
      </c>
      <c r="H28" s="752">
        <v>3</v>
      </c>
      <c r="I28" s="789">
        <v>1</v>
      </c>
      <c r="J28" s="817"/>
      <c r="K28" s="766">
        <v>0</v>
      </c>
      <c r="L28" s="752"/>
      <c r="M28" s="789">
        <v>0</v>
      </c>
    </row>
    <row r="29" spans="1:13" ht="14.4" customHeight="1" thickBot="1" x14ac:dyDescent="0.35">
      <c r="A29" s="808" t="s">
        <v>1483</v>
      </c>
      <c r="B29" s="799">
        <v>1705.52</v>
      </c>
      <c r="C29" s="755">
        <v>1</v>
      </c>
      <c r="D29" s="812">
        <v>5</v>
      </c>
      <c r="E29" s="815" t="s">
        <v>1483</v>
      </c>
      <c r="F29" s="799">
        <v>1705.52</v>
      </c>
      <c r="G29" s="767">
        <v>1</v>
      </c>
      <c r="H29" s="759">
        <v>4</v>
      </c>
      <c r="I29" s="790">
        <v>0.8</v>
      </c>
      <c r="J29" s="818">
        <v>0</v>
      </c>
      <c r="K29" s="767">
        <v>0</v>
      </c>
      <c r="L29" s="759">
        <v>1</v>
      </c>
      <c r="M29" s="790">
        <v>0.2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2221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2339258.9599999995</v>
      </c>
      <c r="N3" s="70">
        <f>SUBTOTAL(9,N7:N1048576)</f>
        <v>3392</v>
      </c>
      <c r="O3" s="70">
        <f>SUBTOTAL(9,O7:O1048576)</f>
        <v>993</v>
      </c>
      <c r="P3" s="70">
        <f>SUBTOTAL(9,P7:P1048576)</f>
        <v>1890848.6499999978</v>
      </c>
      <c r="Q3" s="71">
        <f>IF(M3=0,0,P3/M3)</f>
        <v>0.8083109575863282</v>
      </c>
      <c r="R3" s="70">
        <f>SUBTOTAL(9,R7:R1048576)</f>
        <v>2644</v>
      </c>
      <c r="S3" s="71">
        <f>IF(N3=0,0,R3/N3)</f>
        <v>0.77948113207547165</v>
      </c>
      <c r="T3" s="70">
        <f>SUBTOTAL(9,T7:T1048576)</f>
        <v>771</v>
      </c>
      <c r="U3" s="72">
        <f>IF(O3=0,0,T3/O3)</f>
        <v>0.77643504531722052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7</v>
      </c>
      <c r="B7" s="825" t="s">
        <v>1449</v>
      </c>
      <c r="C7" s="825" t="s">
        <v>1452</v>
      </c>
      <c r="D7" s="826" t="s">
        <v>2219</v>
      </c>
      <c r="E7" s="827" t="s">
        <v>1460</v>
      </c>
      <c r="F7" s="825" t="s">
        <v>1450</v>
      </c>
      <c r="G7" s="825" t="s">
        <v>1484</v>
      </c>
      <c r="H7" s="825" t="s">
        <v>568</v>
      </c>
      <c r="I7" s="825" t="s">
        <v>1485</v>
      </c>
      <c r="J7" s="825" t="s">
        <v>1486</v>
      </c>
      <c r="K7" s="825" t="s">
        <v>1487</v>
      </c>
      <c r="L7" s="828">
        <v>0</v>
      </c>
      <c r="M7" s="828">
        <v>0</v>
      </c>
      <c r="N7" s="825">
        <v>1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7</v>
      </c>
      <c r="B8" s="832" t="s">
        <v>1449</v>
      </c>
      <c r="C8" s="832" t="s">
        <v>1452</v>
      </c>
      <c r="D8" s="833" t="s">
        <v>2219</v>
      </c>
      <c r="E8" s="834" t="s">
        <v>1460</v>
      </c>
      <c r="F8" s="832" t="s">
        <v>1450</v>
      </c>
      <c r="G8" s="832" t="s">
        <v>1488</v>
      </c>
      <c r="H8" s="832" t="s">
        <v>568</v>
      </c>
      <c r="I8" s="832" t="s">
        <v>1489</v>
      </c>
      <c r="J8" s="832" t="s">
        <v>1490</v>
      </c>
      <c r="K8" s="832" t="s">
        <v>1491</v>
      </c>
      <c r="L8" s="835">
        <v>115.18</v>
      </c>
      <c r="M8" s="835">
        <v>115.18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7</v>
      </c>
      <c r="B9" s="832" t="s">
        <v>1449</v>
      </c>
      <c r="C9" s="832" t="s">
        <v>1452</v>
      </c>
      <c r="D9" s="833" t="s">
        <v>2219</v>
      </c>
      <c r="E9" s="834" t="s">
        <v>1462</v>
      </c>
      <c r="F9" s="832" t="s">
        <v>1450</v>
      </c>
      <c r="G9" s="832" t="s">
        <v>1492</v>
      </c>
      <c r="H9" s="832" t="s">
        <v>568</v>
      </c>
      <c r="I9" s="832" t="s">
        <v>1493</v>
      </c>
      <c r="J9" s="832" t="s">
        <v>1494</v>
      </c>
      <c r="K9" s="832" t="s">
        <v>1495</v>
      </c>
      <c r="L9" s="835">
        <v>96.84</v>
      </c>
      <c r="M9" s="835">
        <v>193.68</v>
      </c>
      <c r="N9" s="832">
        <v>2</v>
      </c>
      <c r="O9" s="836">
        <v>0.5</v>
      </c>
      <c r="P9" s="835">
        <v>193.68</v>
      </c>
      <c r="Q9" s="837">
        <v>1</v>
      </c>
      <c r="R9" s="832">
        <v>2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7</v>
      </c>
      <c r="B10" s="832" t="s">
        <v>1449</v>
      </c>
      <c r="C10" s="832" t="s">
        <v>1452</v>
      </c>
      <c r="D10" s="833" t="s">
        <v>2219</v>
      </c>
      <c r="E10" s="834" t="s">
        <v>1462</v>
      </c>
      <c r="F10" s="832" t="s">
        <v>1450</v>
      </c>
      <c r="G10" s="832" t="s">
        <v>1496</v>
      </c>
      <c r="H10" s="832" t="s">
        <v>568</v>
      </c>
      <c r="I10" s="832" t="s">
        <v>1497</v>
      </c>
      <c r="J10" s="832" t="s">
        <v>1498</v>
      </c>
      <c r="K10" s="832" t="s">
        <v>1499</v>
      </c>
      <c r="L10" s="835">
        <v>462.73</v>
      </c>
      <c r="M10" s="835">
        <v>925.46</v>
      </c>
      <c r="N10" s="832">
        <v>2</v>
      </c>
      <c r="O10" s="836">
        <v>0.5</v>
      </c>
      <c r="P10" s="835">
        <v>925.46</v>
      </c>
      <c r="Q10" s="837">
        <v>1</v>
      </c>
      <c r="R10" s="832">
        <v>2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7</v>
      </c>
      <c r="B11" s="832" t="s">
        <v>1449</v>
      </c>
      <c r="C11" s="832" t="s">
        <v>1452</v>
      </c>
      <c r="D11" s="833" t="s">
        <v>2219</v>
      </c>
      <c r="E11" s="834" t="s">
        <v>1462</v>
      </c>
      <c r="F11" s="832" t="s">
        <v>1450</v>
      </c>
      <c r="G11" s="832" t="s">
        <v>1496</v>
      </c>
      <c r="H11" s="832" t="s">
        <v>568</v>
      </c>
      <c r="I11" s="832" t="s">
        <v>1500</v>
      </c>
      <c r="J11" s="832" t="s">
        <v>1501</v>
      </c>
      <c r="K11" s="832" t="s">
        <v>1502</v>
      </c>
      <c r="L11" s="835">
        <v>263.26</v>
      </c>
      <c r="M11" s="835">
        <v>526.52</v>
      </c>
      <c r="N11" s="832">
        <v>2</v>
      </c>
      <c r="O11" s="836">
        <v>0.5</v>
      </c>
      <c r="P11" s="835">
        <v>526.52</v>
      </c>
      <c r="Q11" s="837">
        <v>1</v>
      </c>
      <c r="R11" s="832">
        <v>2</v>
      </c>
      <c r="S11" s="837">
        <v>1</v>
      </c>
      <c r="T11" s="836">
        <v>0.5</v>
      </c>
      <c r="U11" s="838">
        <v>1</v>
      </c>
    </row>
    <row r="12" spans="1:21" ht="14.4" customHeight="1" x14ac:dyDescent="0.3">
      <c r="A12" s="831">
        <v>7</v>
      </c>
      <c r="B12" s="832" t="s">
        <v>1449</v>
      </c>
      <c r="C12" s="832" t="s">
        <v>1452</v>
      </c>
      <c r="D12" s="833" t="s">
        <v>2219</v>
      </c>
      <c r="E12" s="834" t="s">
        <v>1462</v>
      </c>
      <c r="F12" s="832" t="s">
        <v>1450</v>
      </c>
      <c r="G12" s="832" t="s">
        <v>1503</v>
      </c>
      <c r="H12" s="832" t="s">
        <v>657</v>
      </c>
      <c r="I12" s="832" t="s">
        <v>1504</v>
      </c>
      <c r="J12" s="832" t="s">
        <v>980</v>
      </c>
      <c r="K12" s="832" t="s">
        <v>1505</v>
      </c>
      <c r="L12" s="835">
        <v>0</v>
      </c>
      <c r="M12" s="835">
        <v>0</v>
      </c>
      <c r="N12" s="832">
        <v>1</v>
      </c>
      <c r="O12" s="836">
        <v>0.5</v>
      </c>
      <c r="P12" s="835">
        <v>0</v>
      </c>
      <c r="Q12" s="837"/>
      <c r="R12" s="832">
        <v>1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7</v>
      </c>
      <c r="B13" s="832" t="s">
        <v>1449</v>
      </c>
      <c r="C13" s="832" t="s">
        <v>1452</v>
      </c>
      <c r="D13" s="833" t="s">
        <v>2219</v>
      </c>
      <c r="E13" s="834" t="s">
        <v>1466</v>
      </c>
      <c r="F13" s="832" t="s">
        <v>1450</v>
      </c>
      <c r="G13" s="832" t="s">
        <v>1506</v>
      </c>
      <c r="H13" s="832" t="s">
        <v>657</v>
      </c>
      <c r="I13" s="832" t="s">
        <v>1314</v>
      </c>
      <c r="J13" s="832" t="s">
        <v>1315</v>
      </c>
      <c r="K13" s="832" t="s">
        <v>1316</v>
      </c>
      <c r="L13" s="835">
        <v>70.540000000000006</v>
      </c>
      <c r="M13" s="835">
        <v>141.08000000000001</v>
      </c>
      <c r="N13" s="832">
        <v>2</v>
      </c>
      <c r="O13" s="836">
        <v>1</v>
      </c>
      <c r="P13" s="835">
        <v>141.08000000000001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7</v>
      </c>
      <c r="B14" s="832" t="s">
        <v>1449</v>
      </c>
      <c r="C14" s="832" t="s">
        <v>1452</v>
      </c>
      <c r="D14" s="833" t="s">
        <v>2219</v>
      </c>
      <c r="E14" s="834" t="s">
        <v>1466</v>
      </c>
      <c r="F14" s="832" t="s">
        <v>1450</v>
      </c>
      <c r="G14" s="832" t="s">
        <v>1506</v>
      </c>
      <c r="H14" s="832" t="s">
        <v>657</v>
      </c>
      <c r="I14" s="832" t="s">
        <v>1507</v>
      </c>
      <c r="J14" s="832" t="s">
        <v>1315</v>
      </c>
      <c r="K14" s="832" t="s">
        <v>1508</v>
      </c>
      <c r="L14" s="835">
        <v>141.09</v>
      </c>
      <c r="M14" s="835">
        <v>141.09</v>
      </c>
      <c r="N14" s="832">
        <v>1</v>
      </c>
      <c r="O14" s="836">
        <v>1</v>
      </c>
      <c r="P14" s="835">
        <v>141.09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7</v>
      </c>
      <c r="B15" s="832" t="s">
        <v>1449</v>
      </c>
      <c r="C15" s="832" t="s">
        <v>1452</v>
      </c>
      <c r="D15" s="833" t="s">
        <v>2219</v>
      </c>
      <c r="E15" s="834" t="s">
        <v>1466</v>
      </c>
      <c r="F15" s="832" t="s">
        <v>1450</v>
      </c>
      <c r="G15" s="832" t="s">
        <v>1509</v>
      </c>
      <c r="H15" s="832" t="s">
        <v>568</v>
      </c>
      <c r="I15" s="832" t="s">
        <v>1510</v>
      </c>
      <c r="J15" s="832" t="s">
        <v>1511</v>
      </c>
      <c r="K15" s="832" t="s">
        <v>1512</v>
      </c>
      <c r="L15" s="835">
        <v>123.2</v>
      </c>
      <c r="M15" s="835">
        <v>369.6</v>
      </c>
      <c r="N15" s="832">
        <v>3</v>
      </c>
      <c r="O15" s="836">
        <v>0.5</v>
      </c>
      <c r="P15" s="835">
        <v>369.6</v>
      </c>
      <c r="Q15" s="837">
        <v>1</v>
      </c>
      <c r="R15" s="832">
        <v>3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7</v>
      </c>
      <c r="B16" s="832" t="s">
        <v>1449</v>
      </c>
      <c r="C16" s="832" t="s">
        <v>1452</v>
      </c>
      <c r="D16" s="833" t="s">
        <v>2219</v>
      </c>
      <c r="E16" s="834" t="s">
        <v>1466</v>
      </c>
      <c r="F16" s="832" t="s">
        <v>1450</v>
      </c>
      <c r="G16" s="832" t="s">
        <v>1513</v>
      </c>
      <c r="H16" s="832" t="s">
        <v>568</v>
      </c>
      <c r="I16" s="832" t="s">
        <v>1514</v>
      </c>
      <c r="J16" s="832" t="s">
        <v>746</v>
      </c>
      <c r="K16" s="832" t="s">
        <v>1515</v>
      </c>
      <c r="L16" s="835">
        <v>182.22</v>
      </c>
      <c r="M16" s="835">
        <v>182.22</v>
      </c>
      <c r="N16" s="832">
        <v>1</v>
      </c>
      <c r="O16" s="836">
        <v>0.5</v>
      </c>
      <c r="P16" s="835">
        <v>182.22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" customHeight="1" x14ac:dyDescent="0.3">
      <c r="A17" s="831">
        <v>7</v>
      </c>
      <c r="B17" s="832" t="s">
        <v>1449</v>
      </c>
      <c r="C17" s="832" t="s">
        <v>1452</v>
      </c>
      <c r="D17" s="833" t="s">
        <v>2219</v>
      </c>
      <c r="E17" s="834" t="s">
        <v>1466</v>
      </c>
      <c r="F17" s="832" t="s">
        <v>1450</v>
      </c>
      <c r="G17" s="832" t="s">
        <v>1516</v>
      </c>
      <c r="H17" s="832" t="s">
        <v>568</v>
      </c>
      <c r="I17" s="832" t="s">
        <v>1517</v>
      </c>
      <c r="J17" s="832" t="s">
        <v>863</v>
      </c>
      <c r="K17" s="832" t="s">
        <v>1518</v>
      </c>
      <c r="L17" s="835">
        <v>107.27</v>
      </c>
      <c r="M17" s="835">
        <v>214.54</v>
      </c>
      <c r="N17" s="832">
        <v>2</v>
      </c>
      <c r="O17" s="836">
        <v>0.5</v>
      </c>
      <c r="P17" s="835">
        <v>214.54</v>
      </c>
      <c r="Q17" s="837">
        <v>1</v>
      </c>
      <c r="R17" s="832">
        <v>2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7</v>
      </c>
      <c r="B18" s="832" t="s">
        <v>1449</v>
      </c>
      <c r="C18" s="832" t="s">
        <v>1452</v>
      </c>
      <c r="D18" s="833" t="s">
        <v>2219</v>
      </c>
      <c r="E18" s="834" t="s">
        <v>1466</v>
      </c>
      <c r="F18" s="832" t="s">
        <v>1450</v>
      </c>
      <c r="G18" s="832" t="s">
        <v>1519</v>
      </c>
      <c r="H18" s="832" t="s">
        <v>568</v>
      </c>
      <c r="I18" s="832" t="s">
        <v>1520</v>
      </c>
      <c r="J18" s="832" t="s">
        <v>970</v>
      </c>
      <c r="K18" s="832" t="s">
        <v>1521</v>
      </c>
      <c r="L18" s="835">
        <v>34.15</v>
      </c>
      <c r="M18" s="835">
        <v>68.3</v>
      </c>
      <c r="N18" s="832">
        <v>2</v>
      </c>
      <c r="O18" s="836">
        <v>0.5</v>
      </c>
      <c r="P18" s="835">
        <v>68.3</v>
      </c>
      <c r="Q18" s="837">
        <v>1</v>
      </c>
      <c r="R18" s="832">
        <v>2</v>
      </c>
      <c r="S18" s="837">
        <v>1</v>
      </c>
      <c r="T18" s="836">
        <v>0.5</v>
      </c>
      <c r="U18" s="838">
        <v>1</v>
      </c>
    </row>
    <row r="19" spans="1:21" ht="14.4" customHeight="1" x14ac:dyDescent="0.3">
      <c r="A19" s="831">
        <v>7</v>
      </c>
      <c r="B19" s="832" t="s">
        <v>1449</v>
      </c>
      <c r="C19" s="832" t="s">
        <v>1452</v>
      </c>
      <c r="D19" s="833" t="s">
        <v>2219</v>
      </c>
      <c r="E19" s="834" t="s">
        <v>1466</v>
      </c>
      <c r="F19" s="832" t="s">
        <v>1450</v>
      </c>
      <c r="G19" s="832" t="s">
        <v>1522</v>
      </c>
      <c r="H19" s="832" t="s">
        <v>568</v>
      </c>
      <c r="I19" s="832" t="s">
        <v>1523</v>
      </c>
      <c r="J19" s="832" t="s">
        <v>1524</v>
      </c>
      <c r="K19" s="832" t="s">
        <v>1525</v>
      </c>
      <c r="L19" s="835">
        <v>98.75</v>
      </c>
      <c r="M19" s="835">
        <v>98.75</v>
      </c>
      <c r="N19" s="832">
        <v>1</v>
      </c>
      <c r="O19" s="836">
        <v>0.5</v>
      </c>
      <c r="P19" s="835">
        <v>98.75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7</v>
      </c>
      <c r="B20" s="832" t="s">
        <v>1449</v>
      </c>
      <c r="C20" s="832" t="s">
        <v>1452</v>
      </c>
      <c r="D20" s="833" t="s">
        <v>2219</v>
      </c>
      <c r="E20" s="834" t="s">
        <v>1466</v>
      </c>
      <c r="F20" s="832" t="s">
        <v>1450</v>
      </c>
      <c r="G20" s="832" t="s">
        <v>1522</v>
      </c>
      <c r="H20" s="832" t="s">
        <v>568</v>
      </c>
      <c r="I20" s="832" t="s">
        <v>1526</v>
      </c>
      <c r="J20" s="832" t="s">
        <v>1524</v>
      </c>
      <c r="K20" s="832" t="s">
        <v>1527</v>
      </c>
      <c r="L20" s="835">
        <v>49.38</v>
      </c>
      <c r="M20" s="835">
        <v>49.38</v>
      </c>
      <c r="N20" s="832">
        <v>1</v>
      </c>
      <c r="O20" s="836">
        <v>1</v>
      </c>
      <c r="P20" s="835">
        <v>49.38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7</v>
      </c>
      <c r="B21" s="832" t="s">
        <v>1449</v>
      </c>
      <c r="C21" s="832" t="s">
        <v>1452</v>
      </c>
      <c r="D21" s="833" t="s">
        <v>2219</v>
      </c>
      <c r="E21" s="834" t="s">
        <v>1466</v>
      </c>
      <c r="F21" s="832" t="s">
        <v>1450</v>
      </c>
      <c r="G21" s="832" t="s">
        <v>1528</v>
      </c>
      <c r="H21" s="832" t="s">
        <v>657</v>
      </c>
      <c r="I21" s="832" t="s">
        <v>1529</v>
      </c>
      <c r="J21" s="832" t="s">
        <v>712</v>
      </c>
      <c r="K21" s="832" t="s">
        <v>1530</v>
      </c>
      <c r="L21" s="835">
        <v>24.22</v>
      </c>
      <c r="M21" s="835">
        <v>24.22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7</v>
      </c>
      <c r="B22" s="832" t="s">
        <v>1449</v>
      </c>
      <c r="C22" s="832" t="s">
        <v>1452</v>
      </c>
      <c r="D22" s="833" t="s">
        <v>2219</v>
      </c>
      <c r="E22" s="834" t="s">
        <v>1466</v>
      </c>
      <c r="F22" s="832" t="s">
        <v>1450</v>
      </c>
      <c r="G22" s="832" t="s">
        <v>1528</v>
      </c>
      <c r="H22" s="832" t="s">
        <v>657</v>
      </c>
      <c r="I22" s="832" t="s">
        <v>1353</v>
      </c>
      <c r="J22" s="832" t="s">
        <v>712</v>
      </c>
      <c r="K22" s="832" t="s">
        <v>1354</v>
      </c>
      <c r="L22" s="835">
        <v>48.42</v>
      </c>
      <c r="M22" s="835">
        <v>48.42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7</v>
      </c>
      <c r="B23" s="832" t="s">
        <v>1449</v>
      </c>
      <c r="C23" s="832" t="s">
        <v>1452</v>
      </c>
      <c r="D23" s="833" t="s">
        <v>2219</v>
      </c>
      <c r="E23" s="834" t="s">
        <v>1466</v>
      </c>
      <c r="F23" s="832" t="s">
        <v>1450</v>
      </c>
      <c r="G23" s="832" t="s">
        <v>1488</v>
      </c>
      <c r="H23" s="832" t="s">
        <v>568</v>
      </c>
      <c r="I23" s="832" t="s">
        <v>1531</v>
      </c>
      <c r="J23" s="832" t="s">
        <v>816</v>
      </c>
      <c r="K23" s="832" t="s">
        <v>1532</v>
      </c>
      <c r="L23" s="835">
        <v>103.67</v>
      </c>
      <c r="M23" s="835">
        <v>207.34</v>
      </c>
      <c r="N23" s="832">
        <v>2</v>
      </c>
      <c r="O23" s="836">
        <v>1</v>
      </c>
      <c r="P23" s="835">
        <v>207.34</v>
      </c>
      <c r="Q23" s="837">
        <v>1</v>
      </c>
      <c r="R23" s="832">
        <v>2</v>
      </c>
      <c r="S23" s="837">
        <v>1</v>
      </c>
      <c r="T23" s="836">
        <v>1</v>
      </c>
      <c r="U23" s="838">
        <v>1</v>
      </c>
    </row>
    <row r="24" spans="1:21" ht="14.4" customHeight="1" x14ac:dyDescent="0.3">
      <c r="A24" s="831">
        <v>7</v>
      </c>
      <c r="B24" s="832" t="s">
        <v>1449</v>
      </c>
      <c r="C24" s="832" t="s">
        <v>1452</v>
      </c>
      <c r="D24" s="833" t="s">
        <v>2219</v>
      </c>
      <c r="E24" s="834" t="s">
        <v>1466</v>
      </c>
      <c r="F24" s="832" t="s">
        <v>1450</v>
      </c>
      <c r="G24" s="832" t="s">
        <v>1533</v>
      </c>
      <c r="H24" s="832" t="s">
        <v>657</v>
      </c>
      <c r="I24" s="832" t="s">
        <v>1534</v>
      </c>
      <c r="J24" s="832" t="s">
        <v>1535</v>
      </c>
      <c r="K24" s="832" t="s">
        <v>1536</v>
      </c>
      <c r="L24" s="835">
        <v>103.67</v>
      </c>
      <c r="M24" s="835">
        <v>207.34</v>
      </c>
      <c r="N24" s="832">
        <v>2</v>
      </c>
      <c r="O24" s="836">
        <v>1</v>
      </c>
      <c r="P24" s="835">
        <v>207.34</v>
      </c>
      <c r="Q24" s="837">
        <v>1</v>
      </c>
      <c r="R24" s="832">
        <v>2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7</v>
      </c>
      <c r="B25" s="832" t="s">
        <v>1449</v>
      </c>
      <c r="C25" s="832" t="s">
        <v>1452</v>
      </c>
      <c r="D25" s="833" t="s">
        <v>2219</v>
      </c>
      <c r="E25" s="834" t="s">
        <v>1466</v>
      </c>
      <c r="F25" s="832" t="s">
        <v>1450</v>
      </c>
      <c r="G25" s="832" t="s">
        <v>1537</v>
      </c>
      <c r="H25" s="832" t="s">
        <v>568</v>
      </c>
      <c r="I25" s="832" t="s">
        <v>1538</v>
      </c>
      <c r="J25" s="832" t="s">
        <v>1539</v>
      </c>
      <c r="K25" s="832" t="s">
        <v>1540</v>
      </c>
      <c r="L25" s="835">
        <v>87.67</v>
      </c>
      <c r="M25" s="835">
        <v>263.01</v>
      </c>
      <c r="N25" s="832">
        <v>3</v>
      </c>
      <c r="O25" s="836">
        <v>0.5</v>
      </c>
      <c r="P25" s="835">
        <v>263.01</v>
      </c>
      <c r="Q25" s="837">
        <v>1</v>
      </c>
      <c r="R25" s="832">
        <v>3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7</v>
      </c>
      <c r="B26" s="832" t="s">
        <v>1449</v>
      </c>
      <c r="C26" s="832" t="s">
        <v>1452</v>
      </c>
      <c r="D26" s="833" t="s">
        <v>2219</v>
      </c>
      <c r="E26" s="834" t="s">
        <v>1466</v>
      </c>
      <c r="F26" s="832" t="s">
        <v>1450</v>
      </c>
      <c r="G26" s="832" t="s">
        <v>1541</v>
      </c>
      <c r="H26" s="832" t="s">
        <v>568</v>
      </c>
      <c r="I26" s="832" t="s">
        <v>1542</v>
      </c>
      <c r="J26" s="832" t="s">
        <v>1543</v>
      </c>
      <c r="K26" s="832" t="s">
        <v>1544</v>
      </c>
      <c r="L26" s="835">
        <v>42.54</v>
      </c>
      <c r="M26" s="835">
        <v>85.08</v>
      </c>
      <c r="N26" s="832">
        <v>2</v>
      </c>
      <c r="O26" s="836">
        <v>1</v>
      </c>
      <c r="P26" s="835">
        <v>85.08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7</v>
      </c>
      <c r="B27" s="832" t="s">
        <v>1449</v>
      </c>
      <c r="C27" s="832" t="s">
        <v>1452</v>
      </c>
      <c r="D27" s="833" t="s">
        <v>2219</v>
      </c>
      <c r="E27" s="834" t="s">
        <v>1466</v>
      </c>
      <c r="F27" s="832" t="s">
        <v>1450</v>
      </c>
      <c r="G27" s="832" t="s">
        <v>1545</v>
      </c>
      <c r="H27" s="832" t="s">
        <v>568</v>
      </c>
      <c r="I27" s="832" t="s">
        <v>1546</v>
      </c>
      <c r="J27" s="832" t="s">
        <v>954</v>
      </c>
      <c r="K27" s="832" t="s">
        <v>1547</v>
      </c>
      <c r="L27" s="835">
        <v>61.97</v>
      </c>
      <c r="M27" s="835">
        <v>61.97</v>
      </c>
      <c r="N27" s="832">
        <v>1</v>
      </c>
      <c r="O27" s="836">
        <v>1</v>
      </c>
      <c r="P27" s="835">
        <v>61.97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7</v>
      </c>
      <c r="B28" s="832" t="s">
        <v>1449</v>
      </c>
      <c r="C28" s="832" t="s">
        <v>1452</v>
      </c>
      <c r="D28" s="833" t="s">
        <v>2219</v>
      </c>
      <c r="E28" s="834" t="s">
        <v>1466</v>
      </c>
      <c r="F28" s="832" t="s">
        <v>1450</v>
      </c>
      <c r="G28" s="832" t="s">
        <v>1503</v>
      </c>
      <c r="H28" s="832" t="s">
        <v>657</v>
      </c>
      <c r="I28" s="832" t="s">
        <v>1386</v>
      </c>
      <c r="J28" s="832" t="s">
        <v>980</v>
      </c>
      <c r="K28" s="832" t="s">
        <v>1387</v>
      </c>
      <c r="L28" s="835">
        <v>0</v>
      </c>
      <c r="M28" s="835">
        <v>0</v>
      </c>
      <c r="N28" s="832">
        <v>2</v>
      </c>
      <c r="O28" s="836">
        <v>1</v>
      </c>
      <c r="P28" s="835">
        <v>0</v>
      </c>
      <c r="Q28" s="837"/>
      <c r="R28" s="832">
        <v>2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7</v>
      </c>
      <c r="B29" s="832" t="s">
        <v>1449</v>
      </c>
      <c r="C29" s="832" t="s">
        <v>1452</v>
      </c>
      <c r="D29" s="833" t="s">
        <v>2219</v>
      </c>
      <c r="E29" s="834" t="s">
        <v>1466</v>
      </c>
      <c r="F29" s="832" t="s">
        <v>1450</v>
      </c>
      <c r="G29" s="832" t="s">
        <v>1548</v>
      </c>
      <c r="H29" s="832" t="s">
        <v>657</v>
      </c>
      <c r="I29" s="832" t="s">
        <v>1549</v>
      </c>
      <c r="J29" s="832" t="s">
        <v>1550</v>
      </c>
      <c r="K29" s="832" t="s">
        <v>1551</v>
      </c>
      <c r="L29" s="835">
        <v>414.07</v>
      </c>
      <c r="M29" s="835">
        <v>828.14</v>
      </c>
      <c r="N29" s="832">
        <v>2</v>
      </c>
      <c r="O29" s="836">
        <v>1</v>
      </c>
      <c r="P29" s="835">
        <v>828.14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7</v>
      </c>
      <c r="B30" s="832" t="s">
        <v>1449</v>
      </c>
      <c r="C30" s="832" t="s">
        <v>1452</v>
      </c>
      <c r="D30" s="833" t="s">
        <v>2219</v>
      </c>
      <c r="E30" s="834" t="s">
        <v>1466</v>
      </c>
      <c r="F30" s="832" t="s">
        <v>1450</v>
      </c>
      <c r="G30" s="832" t="s">
        <v>1552</v>
      </c>
      <c r="H30" s="832" t="s">
        <v>568</v>
      </c>
      <c r="I30" s="832" t="s">
        <v>1553</v>
      </c>
      <c r="J30" s="832" t="s">
        <v>1554</v>
      </c>
      <c r="K30" s="832" t="s">
        <v>1555</v>
      </c>
      <c r="L30" s="835">
        <v>299.83999999999997</v>
      </c>
      <c r="M30" s="835">
        <v>1199.3599999999999</v>
      </c>
      <c r="N30" s="832">
        <v>4</v>
      </c>
      <c r="O30" s="836">
        <v>2</v>
      </c>
      <c r="P30" s="835">
        <v>1199.3599999999999</v>
      </c>
      <c r="Q30" s="837">
        <v>1</v>
      </c>
      <c r="R30" s="832">
        <v>4</v>
      </c>
      <c r="S30" s="837">
        <v>1</v>
      </c>
      <c r="T30" s="836">
        <v>2</v>
      </c>
      <c r="U30" s="838">
        <v>1</v>
      </c>
    </row>
    <row r="31" spans="1:21" ht="14.4" customHeight="1" x14ac:dyDescent="0.3">
      <c r="A31" s="831">
        <v>7</v>
      </c>
      <c r="B31" s="832" t="s">
        <v>1449</v>
      </c>
      <c r="C31" s="832" t="s">
        <v>1452</v>
      </c>
      <c r="D31" s="833" t="s">
        <v>2219</v>
      </c>
      <c r="E31" s="834" t="s">
        <v>1466</v>
      </c>
      <c r="F31" s="832" t="s">
        <v>1450</v>
      </c>
      <c r="G31" s="832" t="s">
        <v>1556</v>
      </c>
      <c r="H31" s="832" t="s">
        <v>657</v>
      </c>
      <c r="I31" s="832" t="s">
        <v>1557</v>
      </c>
      <c r="J31" s="832" t="s">
        <v>1015</v>
      </c>
      <c r="K31" s="832" t="s">
        <v>1558</v>
      </c>
      <c r="L31" s="835">
        <v>154.36000000000001</v>
      </c>
      <c r="M31" s="835">
        <v>463.08000000000004</v>
      </c>
      <c r="N31" s="832">
        <v>3</v>
      </c>
      <c r="O31" s="836">
        <v>2</v>
      </c>
      <c r="P31" s="835">
        <v>463.08000000000004</v>
      </c>
      <c r="Q31" s="837">
        <v>1</v>
      </c>
      <c r="R31" s="832">
        <v>3</v>
      </c>
      <c r="S31" s="837">
        <v>1</v>
      </c>
      <c r="T31" s="836">
        <v>2</v>
      </c>
      <c r="U31" s="838">
        <v>1</v>
      </c>
    </row>
    <row r="32" spans="1:21" ht="14.4" customHeight="1" x14ac:dyDescent="0.3">
      <c r="A32" s="831">
        <v>7</v>
      </c>
      <c r="B32" s="832" t="s">
        <v>1449</v>
      </c>
      <c r="C32" s="832" t="s">
        <v>1452</v>
      </c>
      <c r="D32" s="833" t="s">
        <v>2219</v>
      </c>
      <c r="E32" s="834" t="s">
        <v>1468</v>
      </c>
      <c r="F32" s="832" t="s">
        <v>1450</v>
      </c>
      <c r="G32" s="832" t="s">
        <v>1559</v>
      </c>
      <c r="H32" s="832" t="s">
        <v>568</v>
      </c>
      <c r="I32" s="832" t="s">
        <v>1560</v>
      </c>
      <c r="J32" s="832" t="s">
        <v>1561</v>
      </c>
      <c r="K32" s="832" t="s">
        <v>1562</v>
      </c>
      <c r="L32" s="835">
        <v>79.64</v>
      </c>
      <c r="M32" s="835">
        <v>79.64</v>
      </c>
      <c r="N32" s="832">
        <v>1</v>
      </c>
      <c r="O32" s="836">
        <v>0.5</v>
      </c>
      <c r="P32" s="835">
        <v>79.64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7</v>
      </c>
      <c r="B33" s="832" t="s">
        <v>1449</v>
      </c>
      <c r="C33" s="832" t="s">
        <v>1452</v>
      </c>
      <c r="D33" s="833" t="s">
        <v>2219</v>
      </c>
      <c r="E33" s="834" t="s">
        <v>1468</v>
      </c>
      <c r="F33" s="832" t="s">
        <v>1450</v>
      </c>
      <c r="G33" s="832" t="s">
        <v>1563</v>
      </c>
      <c r="H33" s="832" t="s">
        <v>568</v>
      </c>
      <c r="I33" s="832" t="s">
        <v>1564</v>
      </c>
      <c r="J33" s="832" t="s">
        <v>1565</v>
      </c>
      <c r="K33" s="832" t="s">
        <v>1566</v>
      </c>
      <c r="L33" s="835">
        <v>59.78</v>
      </c>
      <c r="M33" s="835">
        <v>59.78</v>
      </c>
      <c r="N33" s="832">
        <v>1</v>
      </c>
      <c r="O33" s="836">
        <v>0.5</v>
      </c>
      <c r="P33" s="835">
        <v>59.78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7</v>
      </c>
      <c r="B34" s="832" t="s">
        <v>1449</v>
      </c>
      <c r="C34" s="832" t="s">
        <v>1452</v>
      </c>
      <c r="D34" s="833" t="s">
        <v>2219</v>
      </c>
      <c r="E34" s="834" t="s">
        <v>1468</v>
      </c>
      <c r="F34" s="832" t="s">
        <v>1450</v>
      </c>
      <c r="G34" s="832" t="s">
        <v>1488</v>
      </c>
      <c r="H34" s="832" t="s">
        <v>568</v>
      </c>
      <c r="I34" s="832" t="s">
        <v>1567</v>
      </c>
      <c r="J34" s="832" t="s">
        <v>816</v>
      </c>
      <c r="K34" s="832" t="s">
        <v>1568</v>
      </c>
      <c r="L34" s="835">
        <v>32.25</v>
      </c>
      <c r="M34" s="835">
        <v>32.25</v>
      </c>
      <c r="N34" s="832">
        <v>1</v>
      </c>
      <c r="O34" s="836">
        <v>1</v>
      </c>
      <c r="P34" s="835">
        <v>32.25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7</v>
      </c>
      <c r="B35" s="832" t="s">
        <v>1449</v>
      </c>
      <c r="C35" s="832" t="s">
        <v>1452</v>
      </c>
      <c r="D35" s="833" t="s">
        <v>2219</v>
      </c>
      <c r="E35" s="834" t="s">
        <v>1472</v>
      </c>
      <c r="F35" s="832" t="s">
        <v>1450</v>
      </c>
      <c r="G35" s="832" t="s">
        <v>1569</v>
      </c>
      <c r="H35" s="832" t="s">
        <v>568</v>
      </c>
      <c r="I35" s="832" t="s">
        <v>1570</v>
      </c>
      <c r="J35" s="832" t="s">
        <v>1571</v>
      </c>
      <c r="K35" s="832" t="s">
        <v>1572</v>
      </c>
      <c r="L35" s="835">
        <v>78.33</v>
      </c>
      <c r="M35" s="835">
        <v>156.66</v>
      </c>
      <c r="N35" s="832">
        <v>2</v>
      </c>
      <c r="O35" s="836">
        <v>1</v>
      </c>
      <c r="P35" s="835">
        <v>156.66</v>
      </c>
      <c r="Q35" s="837">
        <v>1</v>
      </c>
      <c r="R35" s="832">
        <v>2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7</v>
      </c>
      <c r="B36" s="832" t="s">
        <v>1449</v>
      </c>
      <c r="C36" s="832" t="s">
        <v>1452</v>
      </c>
      <c r="D36" s="833" t="s">
        <v>2219</v>
      </c>
      <c r="E36" s="834" t="s">
        <v>1472</v>
      </c>
      <c r="F36" s="832" t="s">
        <v>1450</v>
      </c>
      <c r="G36" s="832" t="s">
        <v>1488</v>
      </c>
      <c r="H36" s="832" t="s">
        <v>568</v>
      </c>
      <c r="I36" s="832" t="s">
        <v>1573</v>
      </c>
      <c r="J36" s="832" t="s">
        <v>816</v>
      </c>
      <c r="K36" s="832" t="s">
        <v>1532</v>
      </c>
      <c r="L36" s="835">
        <v>103.67</v>
      </c>
      <c r="M36" s="835">
        <v>207.34</v>
      </c>
      <c r="N36" s="832">
        <v>2</v>
      </c>
      <c r="O36" s="836">
        <v>1</v>
      </c>
      <c r="P36" s="835">
        <v>207.34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7</v>
      </c>
      <c r="B37" s="832" t="s">
        <v>1449</v>
      </c>
      <c r="C37" s="832" t="s">
        <v>1452</v>
      </c>
      <c r="D37" s="833" t="s">
        <v>2219</v>
      </c>
      <c r="E37" s="834" t="s">
        <v>1476</v>
      </c>
      <c r="F37" s="832" t="s">
        <v>1450</v>
      </c>
      <c r="G37" s="832" t="s">
        <v>1574</v>
      </c>
      <c r="H37" s="832" t="s">
        <v>568</v>
      </c>
      <c r="I37" s="832" t="s">
        <v>1575</v>
      </c>
      <c r="J37" s="832" t="s">
        <v>1576</v>
      </c>
      <c r="K37" s="832" t="s">
        <v>1577</v>
      </c>
      <c r="L37" s="835">
        <v>0</v>
      </c>
      <c r="M37" s="835">
        <v>0</v>
      </c>
      <c r="N37" s="832">
        <v>1</v>
      </c>
      <c r="O37" s="836">
        <v>0.5</v>
      </c>
      <c r="P37" s="835">
        <v>0</v>
      </c>
      <c r="Q37" s="837"/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7</v>
      </c>
      <c r="B38" s="832" t="s">
        <v>1449</v>
      </c>
      <c r="C38" s="832" t="s">
        <v>1452</v>
      </c>
      <c r="D38" s="833" t="s">
        <v>2219</v>
      </c>
      <c r="E38" s="834" t="s">
        <v>1476</v>
      </c>
      <c r="F38" s="832" t="s">
        <v>1450</v>
      </c>
      <c r="G38" s="832" t="s">
        <v>1578</v>
      </c>
      <c r="H38" s="832" t="s">
        <v>568</v>
      </c>
      <c r="I38" s="832" t="s">
        <v>1579</v>
      </c>
      <c r="J38" s="832" t="s">
        <v>1580</v>
      </c>
      <c r="K38" s="832" t="s">
        <v>1581</v>
      </c>
      <c r="L38" s="835">
        <v>281.88</v>
      </c>
      <c r="M38" s="835">
        <v>1691.2800000000002</v>
      </c>
      <c r="N38" s="832">
        <v>6</v>
      </c>
      <c r="O38" s="836">
        <v>5.5</v>
      </c>
      <c r="P38" s="835">
        <v>1691.2800000000002</v>
      </c>
      <c r="Q38" s="837">
        <v>1</v>
      </c>
      <c r="R38" s="832">
        <v>6</v>
      </c>
      <c r="S38" s="837">
        <v>1</v>
      </c>
      <c r="T38" s="836">
        <v>5.5</v>
      </c>
      <c r="U38" s="838">
        <v>1</v>
      </c>
    </row>
    <row r="39" spans="1:21" ht="14.4" customHeight="1" x14ac:dyDescent="0.3">
      <c r="A39" s="831">
        <v>7</v>
      </c>
      <c r="B39" s="832" t="s">
        <v>1449</v>
      </c>
      <c r="C39" s="832" t="s">
        <v>1452</v>
      </c>
      <c r="D39" s="833" t="s">
        <v>2219</v>
      </c>
      <c r="E39" s="834" t="s">
        <v>1477</v>
      </c>
      <c r="F39" s="832" t="s">
        <v>1450</v>
      </c>
      <c r="G39" s="832" t="s">
        <v>1582</v>
      </c>
      <c r="H39" s="832" t="s">
        <v>568</v>
      </c>
      <c r="I39" s="832" t="s">
        <v>1583</v>
      </c>
      <c r="J39" s="832" t="s">
        <v>1584</v>
      </c>
      <c r="K39" s="832" t="s">
        <v>1585</v>
      </c>
      <c r="L39" s="835">
        <v>35.11</v>
      </c>
      <c r="M39" s="835">
        <v>35.11</v>
      </c>
      <c r="N39" s="832">
        <v>1</v>
      </c>
      <c r="O39" s="836">
        <v>0.5</v>
      </c>
      <c r="P39" s="835">
        <v>35.11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7</v>
      </c>
      <c r="B40" s="832" t="s">
        <v>1449</v>
      </c>
      <c r="C40" s="832" t="s">
        <v>1452</v>
      </c>
      <c r="D40" s="833" t="s">
        <v>2219</v>
      </c>
      <c r="E40" s="834" t="s">
        <v>1477</v>
      </c>
      <c r="F40" s="832" t="s">
        <v>1450</v>
      </c>
      <c r="G40" s="832" t="s">
        <v>1586</v>
      </c>
      <c r="H40" s="832" t="s">
        <v>657</v>
      </c>
      <c r="I40" s="832" t="s">
        <v>1587</v>
      </c>
      <c r="J40" s="832" t="s">
        <v>1588</v>
      </c>
      <c r="K40" s="832" t="s">
        <v>1589</v>
      </c>
      <c r="L40" s="835">
        <v>430.05</v>
      </c>
      <c r="M40" s="835">
        <v>430.05</v>
      </c>
      <c r="N40" s="832">
        <v>1</v>
      </c>
      <c r="O40" s="836">
        <v>0.5</v>
      </c>
      <c r="P40" s="835">
        <v>430.05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7</v>
      </c>
      <c r="B41" s="832" t="s">
        <v>1449</v>
      </c>
      <c r="C41" s="832" t="s">
        <v>1452</v>
      </c>
      <c r="D41" s="833" t="s">
        <v>2219</v>
      </c>
      <c r="E41" s="834" t="s">
        <v>1477</v>
      </c>
      <c r="F41" s="832" t="s">
        <v>1450</v>
      </c>
      <c r="G41" s="832" t="s">
        <v>1586</v>
      </c>
      <c r="H41" s="832" t="s">
        <v>657</v>
      </c>
      <c r="I41" s="832" t="s">
        <v>1590</v>
      </c>
      <c r="J41" s="832" t="s">
        <v>1588</v>
      </c>
      <c r="K41" s="832" t="s">
        <v>1400</v>
      </c>
      <c r="L41" s="835">
        <v>46.6</v>
      </c>
      <c r="M41" s="835">
        <v>46.6</v>
      </c>
      <c r="N41" s="832">
        <v>1</v>
      </c>
      <c r="O41" s="836">
        <v>1</v>
      </c>
      <c r="P41" s="835">
        <v>46.6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7</v>
      </c>
      <c r="B42" s="832" t="s">
        <v>1449</v>
      </c>
      <c r="C42" s="832" t="s">
        <v>1452</v>
      </c>
      <c r="D42" s="833" t="s">
        <v>2219</v>
      </c>
      <c r="E42" s="834" t="s">
        <v>1477</v>
      </c>
      <c r="F42" s="832" t="s">
        <v>1450</v>
      </c>
      <c r="G42" s="832" t="s">
        <v>1506</v>
      </c>
      <c r="H42" s="832" t="s">
        <v>657</v>
      </c>
      <c r="I42" s="832" t="s">
        <v>1314</v>
      </c>
      <c r="J42" s="832" t="s">
        <v>1315</v>
      </c>
      <c r="K42" s="832" t="s">
        <v>1316</v>
      </c>
      <c r="L42" s="835">
        <v>70.540000000000006</v>
      </c>
      <c r="M42" s="835">
        <v>141.08000000000001</v>
      </c>
      <c r="N42" s="832">
        <v>2</v>
      </c>
      <c r="O42" s="836">
        <v>0.5</v>
      </c>
      <c r="P42" s="835">
        <v>141.08000000000001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7</v>
      </c>
      <c r="B43" s="832" t="s">
        <v>1449</v>
      </c>
      <c r="C43" s="832" t="s">
        <v>1452</v>
      </c>
      <c r="D43" s="833" t="s">
        <v>2219</v>
      </c>
      <c r="E43" s="834" t="s">
        <v>1477</v>
      </c>
      <c r="F43" s="832" t="s">
        <v>1450</v>
      </c>
      <c r="G43" s="832" t="s">
        <v>1506</v>
      </c>
      <c r="H43" s="832" t="s">
        <v>568</v>
      </c>
      <c r="I43" s="832" t="s">
        <v>1591</v>
      </c>
      <c r="J43" s="832" t="s">
        <v>1592</v>
      </c>
      <c r="K43" s="832" t="s">
        <v>1316</v>
      </c>
      <c r="L43" s="835">
        <v>70.540000000000006</v>
      </c>
      <c r="M43" s="835">
        <v>70.540000000000006</v>
      </c>
      <c r="N43" s="832">
        <v>1</v>
      </c>
      <c r="O43" s="836">
        <v>0.5</v>
      </c>
      <c r="P43" s="835">
        <v>70.540000000000006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7</v>
      </c>
      <c r="B44" s="832" t="s">
        <v>1449</v>
      </c>
      <c r="C44" s="832" t="s">
        <v>1452</v>
      </c>
      <c r="D44" s="833" t="s">
        <v>2219</v>
      </c>
      <c r="E44" s="834" t="s">
        <v>1477</v>
      </c>
      <c r="F44" s="832" t="s">
        <v>1450</v>
      </c>
      <c r="G44" s="832" t="s">
        <v>1593</v>
      </c>
      <c r="H44" s="832" t="s">
        <v>568</v>
      </c>
      <c r="I44" s="832" t="s">
        <v>1594</v>
      </c>
      <c r="J44" s="832" t="s">
        <v>875</v>
      </c>
      <c r="K44" s="832" t="s">
        <v>1595</v>
      </c>
      <c r="L44" s="835">
        <v>50.64</v>
      </c>
      <c r="M44" s="835">
        <v>50.64</v>
      </c>
      <c r="N44" s="832">
        <v>1</v>
      </c>
      <c r="O44" s="836">
        <v>0.5</v>
      </c>
      <c r="P44" s="835">
        <v>50.64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7</v>
      </c>
      <c r="B45" s="832" t="s">
        <v>1449</v>
      </c>
      <c r="C45" s="832" t="s">
        <v>1452</v>
      </c>
      <c r="D45" s="833" t="s">
        <v>2219</v>
      </c>
      <c r="E45" s="834" t="s">
        <v>1477</v>
      </c>
      <c r="F45" s="832" t="s">
        <v>1450</v>
      </c>
      <c r="G45" s="832" t="s">
        <v>1528</v>
      </c>
      <c r="H45" s="832" t="s">
        <v>568</v>
      </c>
      <c r="I45" s="832" t="s">
        <v>1596</v>
      </c>
      <c r="J45" s="832" t="s">
        <v>712</v>
      </c>
      <c r="K45" s="832" t="s">
        <v>1597</v>
      </c>
      <c r="L45" s="835">
        <v>24.22</v>
      </c>
      <c r="M45" s="835">
        <v>24.22</v>
      </c>
      <c r="N45" s="832">
        <v>1</v>
      </c>
      <c r="O45" s="836">
        <v>0.5</v>
      </c>
      <c r="P45" s="835">
        <v>24.22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7</v>
      </c>
      <c r="B46" s="832" t="s">
        <v>1449</v>
      </c>
      <c r="C46" s="832" t="s">
        <v>1452</v>
      </c>
      <c r="D46" s="833" t="s">
        <v>2219</v>
      </c>
      <c r="E46" s="834" t="s">
        <v>1477</v>
      </c>
      <c r="F46" s="832" t="s">
        <v>1450</v>
      </c>
      <c r="G46" s="832" t="s">
        <v>1488</v>
      </c>
      <c r="H46" s="832" t="s">
        <v>568</v>
      </c>
      <c r="I46" s="832" t="s">
        <v>1573</v>
      </c>
      <c r="J46" s="832" t="s">
        <v>816</v>
      </c>
      <c r="K46" s="832" t="s">
        <v>1532</v>
      </c>
      <c r="L46" s="835">
        <v>103.67</v>
      </c>
      <c r="M46" s="835">
        <v>103.67</v>
      </c>
      <c r="N46" s="832">
        <v>1</v>
      </c>
      <c r="O46" s="836">
        <v>0.5</v>
      </c>
      <c r="P46" s="835">
        <v>103.67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7</v>
      </c>
      <c r="B47" s="832" t="s">
        <v>1449</v>
      </c>
      <c r="C47" s="832" t="s">
        <v>1452</v>
      </c>
      <c r="D47" s="833" t="s">
        <v>2219</v>
      </c>
      <c r="E47" s="834" t="s">
        <v>1477</v>
      </c>
      <c r="F47" s="832" t="s">
        <v>1450</v>
      </c>
      <c r="G47" s="832" t="s">
        <v>1598</v>
      </c>
      <c r="H47" s="832" t="s">
        <v>568</v>
      </c>
      <c r="I47" s="832" t="s">
        <v>1599</v>
      </c>
      <c r="J47" s="832" t="s">
        <v>1600</v>
      </c>
      <c r="K47" s="832" t="s">
        <v>1601</v>
      </c>
      <c r="L47" s="835">
        <v>286.18</v>
      </c>
      <c r="M47" s="835">
        <v>286.18</v>
      </c>
      <c r="N47" s="832">
        <v>1</v>
      </c>
      <c r="O47" s="836">
        <v>0.5</v>
      </c>
      <c r="P47" s="835">
        <v>286.18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7</v>
      </c>
      <c r="B48" s="832" t="s">
        <v>1449</v>
      </c>
      <c r="C48" s="832" t="s">
        <v>1452</v>
      </c>
      <c r="D48" s="833" t="s">
        <v>2219</v>
      </c>
      <c r="E48" s="834" t="s">
        <v>1479</v>
      </c>
      <c r="F48" s="832" t="s">
        <v>1450</v>
      </c>
      <c r="G48" s="832" t="s">
        <v>1602</v>
      </c>
      <c r="H48" s="832" t="s">
        <v>568</v>
      </c>
      <c r="I48" s="832" t="s">
        <v>1603</v>
      </c>
      <c r="J48" s="832" t="s">
        <v>1604</v>
      </c>
      <c r="K48" s="832" t="s">
        <v>1605</v>
      </c>
      <c r="L48" s="835">
        <v>463.19</v>
      </c>
      <c r="M48" s="835">
        <v>926.38</v>
      </c>
      <c r="N48" s="832">
        <v>2</v>
      </c>
      <c r="O48" s="836">
        <v>1</v>
      </c>
      <c r="P48" s="835">
        <v>926.38</v>
      </c>
      <c r="Q48" s="837">
        <v>1</v>
      </c>
      <c r="R48" s="832">
        <v>2</v>
      </c>
      <c r="S48" s="837">
        <v>1</v>
      </c>
      <c r="T48" s="836">
        <v>1</v>
      </c>
      <c r="U48" s="838">
        <v>1</v>
      </c>
    </row>
    <row r="49" spans="1:21" ht="14.4" customHeight="1" x14ac:dyDescent="0.3">
      <c r="A49" s="831">
        <v>7</v>
      </c>
      <c r="B49" s="832" t="s">
        <v>1449</v>
      </c>
      <c r="C49" s="832" t="s">
        <v>1452</v>
      </c>
      <c r="D49" s="833" t="s">
        <v>2219</v>
      </c>
      <c r="E49" s="834" t="s">
        <v>1480</v>
      </c>
      <c r="F49" s="832" t="s">
        <v>1450</v>
      </c>
      <c r="G49" s="832" t="s">
        <v>1606</v>
      </c>
      <c r="H49" s="832" t="s">
        <v>568</v>
      </c>
      <c r="I49" s="832" t="s">
        <v>1607</v>
      </c>
      <c r="J49" s="832" t="s">
        <v>1608</v>
      </c>
      <c r="K49" s="832" t="s">
        <v>1609</v>
      </c>
      <c r="L49" s="835">
        <v>2666.33</v>
      </c>
      <c r="M49" s="835">
        <v>2666.33</v>
      </c>
      <c r="N49" s="832">
        <v>1</v>
      </c>
      <c r="O49" s="836">
        <v>0.5</v>
      </c>
      <c r="P49" s="835">
        <v>2666.33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7</v>
      </c>
      <c r="B50" s="832" t="s">
        <v>1449</v>
      </c>
      <c r="C50" s="832" t="s">
        <v>1452</v>
      </c>
      <c r="D50" s="833" t="s">
        <v>2219</v>
      </c>
      <c r="E50" s="834" t="s">
        <v>1480</v>
      </c>
      <c r="F50" s="832" t="s">
        <v>1450</v>
      </c>
      <c r="G50" s="832" t="s">
        <v>1610</v>
      </c>
      <c r="H50" s="832" t="s">
        <v>568</v>
      </c>
      <c r="I50" s="832" t="s">
        <v>1611</v>
      </c>
      <c r="J50" s="832" t="s">
        <v>1612</v>
      </c>
      <c r="K50" s="832" t="s">
        <v>1613</v>
      </c>
      <c r="L50" s="835">
        <v>1157.22</v>
      </c>
      <c r="M50" s="835">
        <v>2314.44</v>
      </c>
      <c r="N50" s="832">
        <v>2</v>
      </c>
      <c r="O50" s="836">
        <v>0.5</v>
      </c>
      <c r="P50" s="835">
        <v>2314.44</v>
      </c>
      <c r="Q50" s="837">
        <v>1</v>
      </c>
      <c r="R50" s="832">
        <v>2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7</v>
      </c>
      <c r="B51" s="832" t="s">
        <v>1449</v>
      </c>
      <c r="C51" s="832" t="s">
        <v>1452</v>
      </c>
      <c r="D51" s="833" t="s">
        <v>2219</v>
      </c>
      <c r="E51" s="834" t="s">
        <v>1480</v>
      </c>
      <c r="F51" s="832" t="s">
        <v>1450</v>
      </c>
      <c r="G51" s="832" t="s">
        <v>1614</v>
      </c>
      <c r="H51" s="832" t="s">
        <v>657</v>
      </c>
      <c r="I51" s="832" t="s">
        <v>1615</v>
      </c>
      <c r="J51" s="832" t="s">
        <v>1616</v>
      </c>
      <c r="K51" s="832" t="s">
        <v>1617</v>
      </c>
      <c r="L51" s="835">
        <v>672.95</v>
      </c>
      <c r="M51" s="835">
        <v>3364.75</v>
      </c>
      <c r="N51" s="832">
        <v>5</v>
      </c>
      <c r="O51" s="836">
        <v>1</v>
      </c>
      <c r="P51" s="835">
        <v>3364.75</v>
      </c>
      <c r="Q51" s="837">
        <v>1</v>
      </c>
      <c r="R51" s="832">
        <v>5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7</v>
      </c>
      <c r="B52" s="832" t="s">
        <v>1449</v>
      </c>
      <c r="C52" s="832" t="s">
        <v>1452</v>
      </c>
      <c r="D52" s="833" t="s">
        <v>2219</v>
      </c>
      <c r="E52" s="834" t="s">
        <v>1483</v>
      </c>
      <c r="F52" s="832" t="s">
        <v>1450</v>
      </c>
      <c r="G52" s="832" t="s">
        <v>1618</v>
      </c>
      <c r="H52" s="832" t="s">
        <v>568</v>
      </c>
      <c r="I52" s="832" t="s">
        <v>1619</v>
      </c>
      <c r="J52" s="832" t="s">
        <v>1620</v>
      </c>
      <c r="K52" s="832" t="s">
        <v>1621</v>
      </c>
      <c r="L52" s="835">
        <v>477.5</v>
      </c>
      <c r="M52" s="835">
        <v>955</v>
      </c>
      <c r="N52" s="832">
        <v>2</v>
      </c>
      <c r="O52" s="836">
        <v>1</v>
      </c>
      <c r="P52" s="835">
        <v>955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7</v>
      </c>
      <c r="B53" s="832" t="s">
        <v>1449</v>
      </c>
      <c r="C53" s="832" t="s">
        <v>1452</v>
      </c>
      <c r="D53" s="833" t="s">
        <v>2219</v>
      </c>
      <c r="E53" s="834" t="s">
        <v>1483</v>
      </c>
      <c r="F53" s="832" t="s">
        <v>1450</v>
      </c>
      <c r="G53" s="832" t="s">
        <v>1622</v>
      </c>
      <c r="H53" s="832" t="s">
        <v>568</v>
      </c>
      <c r="I53" s="832" t="s">
        <v>1623</v>
      </c>
      <c r="J53" s="832" t="s">
        <v>1624</v>
      </c>
      <c r="K53" s="832" t="s">
        <v>1625</v>
      </c>
      <c r="L53" s="835">
        <v>0</v>
      </c>
      <c r="M53" s="835">
        <v>0</v>
      </c>
      <c r="N53" s="832">
        <v>1</v>
      </c>
      <c r="O53" s="836">
        <v>0.5</v>
      </c>
      <c r="P53" s="835">
        <v>0</v>
      </c>
      <c r="Q53" s="837"/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7</v>
      </c>
      <c r="B54" s="832" t="s">
        <v>1449</v>
      </c>
      <c r="C54" s="832" t="s">
        <v>1452</v>
      </c>
      <c r="D54" s="833" t="s">
        <v>2219</v>
      </c>
      <c r="E54" s="834" t="s">
        <v>1483</v>
      </c>
      <c r="F54" s="832" t="s">
        <v>1450</v>
      </c>
      <c r="G54" s="832" t="s">
        <v>1626</v>
      </c>
      <c r="H54" s="832" t="s">
        <v>568</v>
      </c>
      <c r="I54" s="832" t="s">
        <v>1627</v>
      </c>
      <c r="J54" s="832" t="s">
        <v>1628</v>
      </c>
      <c r="K54" s="832" t="s">
        <v>1629</v>
      </c>
      <c r="L54" s="835">
        <v>0</v>
      </c>
      <c r="M54" s="835">
        <v>0</v>
      </c>
      <c r="N54" s="832">
        <v>1</v>
      </c>
      <c r="O54" s="836">
        <v>1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7</v>
      </c>
      <c r="B55" s="832" t="s">
        <v>1449</v>
      </c>
      <c r="C55" s="832" t="s">
        <v>1452</v>
      </c>
      <c r="D55" s="833" t="s">
        <v>2219</v>
      </c>
      <c r="E55" s="834" t="s">
        <v>1483</v>
      </c>
      <c r="F55" s="832" t="s">
        <v>1450</v>
      </c>
      <c r="G55" s="832" t="s">
        <v>1630</v>
      </c>
      <c r="H55" s="832" t="s">
        <v>568</v>
      </c>
      <c r="I55" s="832" t="s">
        <v>1631</v>
      </c>
      <c r="J55" s="832" t="s">
        <v>1632</v>
      </c>
      <c r="K55" s="832" t="s">
        <v>1633</v>
      </c>
      <c r="L55" s="835">
        <v>96.49</v>
      </c>
      <c r="M55" s="835">
        <v>96.49</v>
      </c>
      <c r="N55" s="832">
        <v>1</v>
      </c>
      <c r="O55" s="836">
        <v>0.5</v>
      </c>
      <c r="P55" s="835">
        <v>96.49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7</v>
      </c>
      <c r="B56" s="832" t="s">
        <v>1449</v>
      </c>
      <c r="C56" s="832" t="s">
        <v>1452</v>
      </c>
      <c r="D56" s="833" t="s">
        <v>2219</v>
      </c>
      <c r="E56" s="834" t="s">
        <v>1483</v>
      </c>
      <c r="F56" s="832" t="s">
        <v>1450</v>
      </c>
      <c r="G56" s="832" t="s">
        <v>1548</v>
      </c>
      <c r="H56" s="832" t="s">
        <v>657</v>
      </c>
      <c r="I56" s="832" t="s">
        <v>1549</v>
      </c>
      <c r="J56" s="832" t="s">
        <v>1550</v>
      </c>
      <c r="K56" s="832" t="s">
        <v>1551</v>
      </c>
      <c r="L56" s="835">
        <v>414.07</v>
      </c>
      <c r="M56" s="835">
        <v>414.07</v>
      </c>
      <c r="N56" s="832">
        <v>1</v>
      </c>
      <c r="O56" s="836">
        <v>1</v>
      </c>
      <c r="P56" s="835">
        <v>414.07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7</v>
      </c>
      <c r="B57" s="832" t="s">
        <v>1449</v>
      </c>
      <c r="C57" s="832" t="s">
        <v>1452</v>
      </c>
      <c r="D57" s="833" t="s">
        <v>2219</v>
      </c>
      <c r="E57" s="834" t="s">
        <v>1483</v>
      </c>
      <c r="F57" s="832" t="s">
        <v>1450</v>
      </c>
      <c r="G57" s="832" t="s">
        <v>1634</v>
      </c>
      <c r="H57" s="832" t="s">
        <v>568</v>
      </c>
      <c r="I57" s="832" t="s">
        <v>1635</v>
      </c>
      <c r="J57" s="832" t="s">
        <v>1636</v>
      </c>
      <c r="K57" s="832" t="s">
        <v>1637</v>
      </c>
      <c r="L57" s="835">
        <v>239.96</v>
      </c>
      <c r="M57" s="835">
        <v>239.96</v>
      </c>
      <c r="N57" s="832">
        <v>1</v>
      </c>
      <c r="O57" s="836">
        <v>1</v>
      </c>
      <c r="P57" s="835">
        <v>239.96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7</v>
      </c>
      <c r="B58" s="832" t="s">
        <v>1449</v>
      </c>
      <c r="C58" s="832" t="s">
        <v>1452</v>
      </c>
      <c r="D58" s="833" t="s">
        <v>2219</v>
      </c>
      <c r="E58" s="834" t="s">
        <v>1459</v>
      </c>
      <c r="F58" s="832" t="s">
        <v>1450</v>
      </c>
      <c r="G58" s="832" t="s">
        <v>1484</v>
      </c>
      <c r="H58" s="832" t="s">
        <v>568</v>
      </c>
      <c r="I58" s="832" t="s">
        <v>1485</v>
      </c>
      <c r="J58" s="832" t="s">
        <v>1486</v>
      </c>
      <c r="K58" s="832" t="s">
        <v>1487</v>
      </c>
      <c r="L58" s="835">
        <v>0</v>
      </c>
      <c r="M58" s="835">
        <v>0</v>
      </c>
      <c r="N58" s="832">
        <v>1</v>
      </c>
      <c r="O58" s="836">
        <v>1</v>
      </c>
      <c r="P58" s="835">
        <v>0</v>
      </c>
      <c r="Q58" s="837"/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7</v>
      </c>
      <c r="B59" s="832" t="s">
        <v>1449</v>
      </c>
      <c r="C59" s="832" t="s">
        <v>1452</v>
      </c>
      <c r="D59" s="833" t="s">
        <v>2219</v>
      </c>
      <c r="E59" s="834" t="s">
        <v>1459</v>
      </c>
      <c r="F59" s="832" t="s">
        <v>1450</v>
      </c>
      <c r="G59" s="832" t="s">
        <v>1638</v>
      </c>
      <c r="H59" s="832" t="s">
        <v>657</v>
      </c>
      <c r="I59" s="832" t="s">
        <v>1639</v>
      </c>
      <c r="J59" s="832" t="s">
        <v>1640</v>
      </c>
      <c r="K59" s="832" t="s">
        <v>1641</v>
      </c>
      <c r="L59" s="835">
        <v>63.14</v>
      </c>
      <c r="M59" s="835">
        <v>63.14</v>
      </c>
      <c r="N59" s="832">
        <v>1</v>
      </c>
      <c r="O59" s="836">
        <v>1</v>
      </c>
      <c r="P59" s="835">
        <v>63.14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7</v>
      </c>
      <c r="B60" s="832" t="s">
        <v>1449</v>
      </c>
      <c r="C60" s="832" t="s">
        <v>1452</v>
      </c>
      <c r="D60" s="833" t="s">
        <v>2219</v>
      </c>
      <c r="E60" s="834" t="s">
        <v>1463</v>
      </c>
      <c r="F60" s="832" t="s">
        <v>1450</v>
      </c>
      <c r="G60" s="832" t="s">
        <v>1556</v>
      </c>
      <c r="H60" s="832" t="s">
        <v>657</v>
      </c>
      <c r="I60" s="832" t="s">
        <v>1557</v>
      </c>
      <c r="J60" s="832" t="s">
        <v>1015</v>
      </c>
      <c r="K60" s="832" t="s">
        <v>1558</v>
      </c>
      <c r="L60" s="835">
        <v>154.36000000000001</v>
      </c>
      <c r="M60" s="835">
        <v>154.36000000000001</v>
      </c>
      <c r="N60" s="832">
        <v>1</v>
      </c>
      <c r="O60" s="836">
        <v>1</v>
      </c>
      <c r="P60" s="835">
        <v>154.36000000000001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7</v>
      </c>
      <c r="B61" s="832" t="s">
        <v>1449</v>
      </c>
      <c r="C61" s="832" t="s">
        <v>1452</v>
      </c>
      <c r="D61" s="833" t="s">
        <v>2219</v>
      </c>
      <c r="E61" s="834" t="s">
        <v>1471</v>
      </c>
      <c r="F61" s="832" t="s">
        <v>1450</v>
      </c>
      <c r="G61" s="832" t="s">
        <v>1496</v>
      </c>
      <c r="H61" s="832" t="s">
        <v>568</v>
      </c>
      <c r="I61" s="832" t="s">
        <v>1497</v>
      </c>
      <c r="J61" s="832" t="s">
        <v>1498</v>
      </c>
      <c r="K61" s="832" t="s">
        <v>1499</v>
      </c>
      <c r="L61" s="835">
        <v>462.73</v>
      </c>
      <c r="M61" s="835">
        <v>925.46</v>
      </c>
      <c r="N61" s="832">
        <v>2</v>
      </c>
      <c r="O61" s="836">
        <v>1</v>
      </c>
      <c r="P61" s="835">
        <v>925.46</v>
      </c>
      <c r="Q61" s="837">
        <v>1</v>
      </c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7</v>
      </c>
      <c r="B62" s="832" t="s">
        <v>1449</v>
      </c>
      <c r="C62" s="832" t="s">
        <v>1452</v>
      </c>
      <c r="D62" s="833" t="s">
        <v>2219</v>
      </c>
      <c r="E62" s="834" t="s">
        <v>1482</v>
      </c>
      <c r="F62" s="832" t="s">
        <v>1450</v>
      </c>
      <c r="G62" s="832" t="s">
        <v>1642</v>
      </c>
      <c r="H62" s="832" t="s">
        <v>568</v>
      </c>
      <c r="I62" s="832" t="s">
        <v>1643</v>
      </c>
      <c r="J62" s="832" t="s">
        <v>1644</v>
      </c>
      <c r="K62" s="832" t="s">
        <v>1645</v>
      </c>
      <c r="L62" s="835">
        <v>72.64</v>
      </c>
      <c r="M62" s="835">
        <v>145.28</v>
      </c>
      <c r="N62" s="832">
        <v>2</v>
      </c>
      <c r="O62" s="836">
        <v>0.5</v>
      </c>
      <c r="P62" s="835">
        <v>145.28</v>
      </c>
      <c r="Q62" s="837">
        <v>1</v>
      </c>
      <c r="R62" s="832">
        <v>2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7</v>
      </c>
      <c r="B63" s="832" t="s">
        <v>1449</v>
      </c>
      <c r="C63" s="832" t="s">
        <v>1452</v>
      </c>
      <c r="D63" s="833" t="s">
        <v>2219</v>
      </c>
      <c r="E63" s="834" t="s">
        <v>1482</v>
      </c>
      <c r="F63" s="832" t="s">
        <v>1450</v>
      </c>
      <c r="G63" s="832" t="s">
        <v>1642</v>
      </c>
      <c r="H63" s="832" t="s">
        <v>568</v>
      </c>
      <c r="I63" s="832" t="s">
        <v>1646</v>
      </c>
      <c r="J63" s="832" t="s">
        <v>1647</v>
      </c>
      <c r="K63" s="832" t="s">
        <v>1648</v>
      </c>
      <c r="L63" s="835">
        <v>0</v>
      </c>
      <c r="M63" s="835">
        <v>0</v>
      </c>
      <c r="N63" s="832">
        <v>2</v>
      </c>
      <c r="O63" s="836">
        <v>1</v>
      </c>
      <c r="P63" s="835">
        <v>0</v>
      </c>
      <c r="Q63" s="837"/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7</v>
      </c>
      <c r="B64" s="832" t="s">
        <v>1449</v>
      </c>
      <c r="C64" s="832" t="s">
        <v>1452</v>
      </c>
      <c r="D64" s="833" t="s">
        <v>2219</v>
      </c>
      <c r="E64" s="834" t="s">
        <v>1482</v>
      </c>
      <c r="F64" s="832" t="s">
        <v>1450</v>
      </c>
      <c r="G64" s="832" t="s">
        <v>1516</v>
      </c>
      <c r="H64" s="832" t="s">
        <v>568</v>
      </c>
      <c r="I64" s="832" t="s">
        <v>1649</v>
      </c>
      <c r="J64" s="832" t="s">
        <v>863</v>
      </c>
      <c r="K64" s="832" t="s">
        <v>1518</v>
      </c>
      <c r="L64" s="835">
        <v>107.27</v>
      </c>
      <c r="M64" s="835">
        <v>214.54</v>
      </c>
      <c r="N64" s="832">
        <v>2</v>
      </c>
      <c r="O64" s="836">
        <v>0.5</v>
      </c>
      <c r="P64" s="835">
        <v>214.54</v>
      </c>
      <c r="Q64" s="837">
        <v>1</v>
      </c>
      <c r="R64" s="832">
        <v>2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7</v>
      </c>
      <c r="B65" s="832" t="s">
        <v>1449</v>
      </c>
      <c r="C65" s="832" t="s">
        <v>1452</v>
      </c>
      <c r="D65" s="833" t="s">
        <v>2219</v>
      </c>
      <c r="E65" s="834" t="s">
        <v>1482</v>
      </c>
      <c r="F65" s="832" t="s">
        <v>1450</v>
      </c>
      <c r="G65" s="832" t="s">
        <v>1528</v>
      </c>
      <c r="H65" s="832" t="s">
        <v>657</v>
      </c>
      <c r="I65" s="832" t="s">
        <v>1353</v>
      </c>
      <c r="J65" s="832" t="s">
        <v>712</v>
      </c>
      <c r="K65" s="832" t="s">
        <v>1354</v>
      </c>
      <c r="L65" s="835">
        <v>48.42</v>
      </c>
      <c r="M65" s="835">
        <v>48.42</v>
      </c>
      <c r="N65" s="832">
        <v>1</v>
      </c>
      <c r="O65" s="836">
        <v>0.5</v>
      </c>
      <c r="P65" s="835">
        <v>48.42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7</v>
      </c>
      <c r="B66" s="832" t="s">
        <v>1449</v>
      </c>
      <c r="C66" s="832" t="s">
        <v>1452</v>
      </c>
      <c r="D66" s="833" t="s">
        <v>2219</v>
      </c>
      <c r="E66" s="834" t="s">
        <v>1482</v>
      </c>
      <c r="F66" s="832" t="s">
        <v>1450</v>
      </c>
      <c r="G66" s="832" t="s">
        <v>1650</v>
      </c>
      <c r="H66" s="832" t="s">
        <v>657</v>
      </c>
      <c r="I66" s="832" t="s">
        <v>1393</v>
      </c>
      <c r="J66" s="832" t="s">
        <v>960</v>
      </c>
      <c r="K66" s="832" t="s">
        <v>1394</v>
      </c>
      <c r="L66" s="835">
        <v>63.75</v>
      </c>
      <c r="M66" s="835">
        <v>127.5</v>
      </c>
      <c r="N66" s="832">
        <v>2</v>
      </c>
      <c r="O66" s="836">
        <v>0.5</v>
      </c>
      <c r="P66" s="835">
        <v>127.5</v>
      </c>
      <c r="Q66" s="837">
        <v>1</v>
      </c>
      <c r="R66" s="832">
        <v>2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7</v>
      </c>
      <c r="B67" s="832" t="s">
        <v>1449</v>
      </c>
      <c r="C67" s="832" t="s">
        <v>1452</v>
      </c>
      <c r="D67" s="833" t="s">
        <v>2219</v>
      </c>
      <c r="E67" s="834" t="s">
        <v>1475</v>
      </c>
      <c r="F67" s="832" t="s">
        <v>1450</v>
      </c>
      <c r="G67" s="832" t="s">
        <v>1516</v>
      </c>
      <c r="H67" s="832" t="s">
        <v>568</v>
      </c>
      <c r="I67" s="832" t="s">
        <v>1517</v>
      </c>
      <c r="J67" s="832" t="s">
        <v>863</v>
      </c>
      <c r="K67" s="832" t="s">
        <v>1518</v>
      </c>
      <c r="L67" s="835">
        <v>107.27</v>
      </c>
      <c r="M67" s="835">
        <v>214.54</v>
      </c>
      <c r="N67" s="832">
        <v>2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7</v>
      </c>
      <c r="B68" s="832" t="s">
        <v>1449</v>
      </c>
      <c r="C68" s="832" t="s">
        <v>1452</v>
      </c>
      <c r="D68" s="833" t="s">
        <v>2219</v>
      </c>
      <c r="E68" s="834" t="s">
        <v>1475</v>
      </c>
      <c r="F68" s="832" t="s">
        <v>1450</v>
      </c>
      <c r="G68" s="832" t="s">
        <v>1651</v>
      </c>
      <c r="H68" s="832" t="s">
        <v>568</v>
      </c>
      <c r="I68" s="832" t="s">
        <v>1652</v>
      </c>
      <c r="J68" s="832" t="s">
        <v>1653</v>
      </c>
      <c r="K68" s="832" t="s">
        <v>1654</v>
      </c>
      <c r="L68" s="835">
        <v>89.91</v>
      </c>
      <c r="M68" s="835">
        <v>89.91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7</v>
      </c>
      <c r="B69" s="832" t="s">
        <v>1449</v>
      </c>
      <c r="C69" s="832" t="s">
        <v>1452</v>
      </c>
      <c r="D69" s="833" t="s">
        <v>2219</v>
      </c>
      <c r="E69" s="834" t="s">
        <v>1475</v>
      </c>
      <c r="F69" s="832" t="s">
        <v>1450</v>
      </c>
      <c r="G69" s="832" t="s">
        <v>1655</v>
      </c>
      <c r="H69" s="832" t="s">
        <v>657</v>
      </c>
      <c r="I69" s="832" t="s">
        <v>1369</v>
      </c>
      <c r="J69" s="832" t="s">
        <v>1370</v>
      </c>
      <c r="K69" s="832" t="s">
        <v>1371</v>
      </c>
      <c r="L69" s="835">
        <v>0</v>
      </c>
      <c r="M69" s="835">
        <v>0</v>
      </c>
      <c r="N69" s="832">
        <v>1</v>
      </c>
      <c r="O69" s="836">
        <v>1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7</v>
      </c>
      <c r="B70" s="832" t="s">
        <v>1449</v>
      </c>
      <c r="C70" s="832" t="s">
        <v>1454</v>
      </c>
      <c r="D70" s="833" t="s">
        <v>2220</v>
      </c>
      <c r="E70" s="834" t="s">
        <v>1460</v>
      </c>
      <c r="F70" s="832" t="s">
        <v>1450</v>
      </c>
      <c r="G70" s="832" t="s">
        <v>1492</v>
      </c>
      <c r="H70" s="832" t="s">
        <v>568</v>
      </c>
      <c r="I70" s="832" t="s">
        <v>1493</v>
      </c>
      <c r="J70" s="832" t="s">
        <v>1494</v>
      </c>
      <c r="K70" s="832" t="s">
        <v>1495</v>
      </c>
      <c r="L70" s="835">
        <v>96.84</v>
      </c>
      <c r="M70" s="835">
        <v>968.4</v>
      </c>
      <c r="N70" s="832">
        <v>10</v>
      </c>
      <c r="O70" s="836">
        <v>4</v>
      </c>
      <c r="P70" s="835">
        <v>581.04</v>
      </c>
      <c r="Q70" s="837">
        <v>0.6</v>
      </c>
      <c r="R70" s="832">
        <v>6</v>
      </c>
      <c r="S70" s="837">
        <v>0.6</v>
      </c>
      <c r="T70" s="836">
        <v>2.5</v>
      </c>
      <c r="U70" s="838">
        <v>0.625</v>
      </c>
    </row>
    <row r="71" spans="1:21" ht="14.4" customHeight="1" x14ac:dyDescent="0.3">
      <c r="A71" s="831">
        <v>7</v>
      </c>
      <c r="B71" s="832" t="s">
        <v>1449</v>
      </c>
      <c r="C71" s="832" t="s">
        <v>1454</v>
      </c>
      <c r="D71" s="833" t="s">
        <v>2220</v>
      </c>
      <c r="E71" s="834" t="s">
        <v>1460</v>
      </c>
      <c r="F71" s="832" t="s">
        <v>1450</v>
      </c>
      <c r="G71" s="832" t="s">
        <v>1656</v>
      </c>
      <c r="H71" s="832" t="s">
        <v>568</v>
      </c>
      <c r="I71" s="832" t="s">
        <v>1657</v>
      </c>
      <c r="J71" s="832" t="s">
        <v>1658</v>
      </c>
      <c r="K71" s="832" t="s">
        <v>1659</v>
      </c>
      <c r="L71" s="835">
        <v>55.77</v>
      </c>
      <c r="M71" s="835">
        <v>836.55</v>
      </c>
      <c r="N71" s="832">
        <v>15</v>
      </c>
      <c r="O71" s="836">
        <v>6.5</v>
      </c>
      <c r="P71" s="835">
        <v>669.24</v>
      </c>
      <c r="Q71" s="837">
        <v>0.8</v>
      </c>
      <c r="R71" s="832">
        <v>12</v>
      </c>
      <c r="S71" s="837">
        <v>0.8</v>
      </c>
      <c r="T71" s="836">
        <v>5.5</v>
      </c>
      <c r="U71" s="838">
        <v>0.84615384615384615</v>
      </c>
    </row>
    <row r="72" spans="1:21" ht="14.4" customHeight="1" x14ac:dyDescent="0.3">
      <c r="A72" s="831">
        <v>7</v>
      </c>
      <c r="B72" s="832" t="s">
        <v>1449</v>
      </c>
      <c r="C72" s="832" t="s">
        <v>1454</v>
      </c>
      <c r="D72" s="833" t="s">
        <v>2220</v>
      </c>
      <c r="E72" s="834" t="s">
        <v>1460</v>
      </c>
      <c r="F72" s="832" t="s">
        <v>1450</v>
      </c>
      <c r="G72" s="832" t="s">
        <v>1660</v>
      </c>
      <c r="H72" s="832" t="s">
        <v>568</v>
      </c>
      <c r="I72" s="832" t="s">
        <v>1661</v>
      </c>
      <c r="J72" s="832" t="s">
        <v>1662</v>
      </c>
      <c r="K72" s="832" t="s">
        <v>1663</v>
      </c>
      <c r="L72" s="835">
        <v>55.95</v>
      </c>
      <c r="M72" s="835">
        <v>335.70000000000005</v>
      </c>
      <c r="N72" s="832">
        <v>6</v>
      </c>
      <c r="O72" s="836">
        <v>1.5</v>
      </c>
      <c r="P72" s="835">
        <v>335.70000000000005</v>
      </c>
      <c r="Q72" s="837">
        <v>1</v>
      </c>
      <c r="R72" s="832">
        <v>6</v>
      </c>
      <c r="S72" s="837">
        <v>1</v>
      </c>
      <c r="T72" s="836">
        <v>1.5</v>
      </c>
      <c r="U72" s="838">
        <v>1</v>
      </c>
    </row>
    <row r="73" spans="1:21" ht="14.4" customHeight="1" x14ac:dyDescent="0.3">
      <c r="A73" s="831">
        <v>7</v>
      </c>
      <c r="B73" s="832" t="s">
        <v>1449</v>
      </c>
      <c r="C73" s="832" t="s">
        <v>1454</v>
      </c>
      <c r="D73" s="833" t="s">
        <v>2220</v>
      </c>
      <c r="E73" s="834" t="s">
        <v>1460</v>
      </c>
      <c r="F73" s="832" t="s">
        <v>1450</v>
      </c>
      <c r="G73" s="832" t="s">
        <v>1664</v>
      </c>
      <c r="H73" s="832" t="s">
        <v>568</v>
      </c>
      <c r="I73" s="832" t="s">
        <v>1665</v>
      </c>
      <c r="J73" s="832" t="s">
        <v>1666</v>
      </c>
      <c r="K73" s="832" t="s">
        <v>1667</v>
      </c>
      <c r="L73" s="835">
        <v>0</v>
      </c>
      <c r="M73" s="835">
        <v>0</v>
      </c>
      <c r="N73" s="832">
        <v>1</v>
      </c>
      <c r="O73" s="836">
        <v>0.5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7</v>
      </c>
      <c r="B74" s="832" t="s">
        <v>1449</v>
      </c>
      <c r="C74" s="832" t="s">
        <v>1454</v>
      </c>
      <c r="D74" s="833" t="s">
        <v>2220</v>
      </c>
      <c r="E74" s="834" t="s">
        <v>1460</v>
      </c>
      <c r="F74" s="832" t="s">
        <v>1450</v>
      </c>
      <c r="G74" s="832" t="s">
        <v>1668</v>
      </c>
      <c r="H74" s="832" t="s">
        <v>568</v>
      </c>
      <c r="I74" s="832" t="s">
        <v>1669</v>
      </c>
      <c r="J74" s="832" t="s">
        <v>1670</v>
      </c>
      <c r="K74" s="832" t="s">
        <v>1671</v>
      </c>
      <c r="L74" s="835">
        <v>754.04</v>
      </c>
      <c r="M74" s="835">
        <v>2262.12</v>
      </c>
      <c r="N74" s="832">
        <v>3</v>
      </c>
      <c r="O74" s="836">
        <v>1</v>
      </c>
      <c r="P74" s="835">
        <v>2262.12</v>
      </c>
      <c r="Q74" s="837">
        <v>1</v>
      </c>
      <c r="R74" s="832">
        <v>3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7</v>
      </c>
      <c r="B75" s="832" t="s">
        <v>1449</v>
      </c>
      <c r="C75" s="832" t="s">
        <v>1454</v>
      </c>
      <c r="D75" s="833" t="s">
        <v>2220</v>
      </c>
      <c r="E75" s="834" t="s">
        <v>1460</v>
      </c>
      <c r="F75" s="832" t="s">
        <v>1450</v>
      </c>
      <c r="G75" s="832" t="s">
        <v>1668</v>
      </c>
      <c r="H75" s="832" t="s">
        <v>568</v>
      </c>
      <c r="I75" s="832" t="s">
        <v>1672</v>
      </c>
      <c r="J75" s="832" t="s">
        <v>1670</v>
      </c>
      <c r="K75" s="832" t="s">
        <v>1673</v>
      </c>
      <c r="L75" s="835">
        <v>1131.06</v>
      </c>
      <c r="M75" s="835">
        <v>6786.36</v>
      </c>
      <c r="N75" s="832">
        <v>6</v>
      </c>
      <c r="O75" s="836">
        <v>1</v>
      </c>
      <c r="P75" s="835">
        <v>6786.36</v>
      </c>
      <c r="Q75" s="837">
        <v>1</v>
      </c>
      <c r="R75" s="832">
        <v>6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7</v>
      </c>
      <c r="B76" s="832" t="s">
        <v>1449</v>
      </c>
      <c r="C76" s="832" t="s">
        <v>1454</v>
      </c>
      <c r="D76" s="833" t="s">
        <v>2220</v>
      </c>
      <c r="E76" s="834" t="s">
        <v>1460</v>
      </c>
      <c r="F76" s="832" t="s">
        <v>1450</v>
      </c>
      <c r="G76" s="832" t="s">
        <v>1668</v>
      </c>
      <c r="H76" s="832" t="s">
        <v>568</v>
      </c>
      <c r="I76" s="832" t="s">
        <v>1674</v>
      </c>
      <c r="J76" s="832" t="s">
        <v>1670</v>
      </c>
      <c r="K76" s="832" t="s">
        <v>1675</v>
      </c>
      <c r="L76" s="835">
        <v>1508.08</v>
      </c>
      <c r="M76" s="835">
        <v>7540.4</v>
      </c>
      <c r="N76" s="832">
        <v>5</v>
      </c>
      <c r="O76" s="836">
        <v>1</v>
      </c>
      <c r="P76" s="835">
        <v>7540.4</v>
      </c>
      <c r="Q76" s="837">
        <v>1</v>
      </c>
      <c r="R76" s="832">
        <v>5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7</v>
      </c>
      <c r="B77" s="832" t="s">
        <v>1449</v>
      </c>
      <c r="C77" s="832" t="s">
        <v>1454</v>
      </c>
      <c r="D77" s="833" t="s">
        <v>2220</v>
      </c>
      <c r="E77" s="834" t="s">
        <v>1460</v>
      </c>
      <c r="F77" s="832" t="s">
        <v>1450</v>
      </c>
      <c r="G77" s="832" t="s">
        <v>1668</v>
      </c>
      <c r="H77" s="832" t="s">
        <v>657</v>
      </c>
      <c r="I77" s="832" t="s">
        <v>1676</v>
      </c>
      <c r="J77" s="832" t="s">
        <v>1677</v>
      </c>
      <c r="K77" s="832" t="s">
        <v>1671</v>
      </c>
      <c r="L77" s="835">
        <v>754.04</v>
      </c>
      <c r="M77" s="835">
        <v>8294.4399999999987</v>
      </c>
      <c r="N77" s="832">
        <v>11</v>
      </c>
      <c r="O77" s="836">
        <v>2</v>
      </c>
      <c r="P77" s="835">
        <v>8294.4399999999987</v>
      </c>
      <c r="Q77" s="837">
        <v>1</v>
      </c>
      <c r="R77" s="832">
        <v>11</v>
      </c>
      <c r="S77" s="837">
        <v>1</v>
      </c>
      <c r="T77" s="836">
        <v>2</v>
      </c>
      <c r="U77" s="838">
        <v>1</v>
      </c>
    </row>
    <row r="78" spans="1:21" ht="14.4" customHeight="1" x14ac:dyDescent="0.3">
      <c r="A78" s="831">
        <v>7</v>
      </c>
      <c r="B78" s="832" t="s">
        <v>1449</v>
      </c>
      <c r="C78" s="832" t="s">
        <v>1454</v>
      </c>
      <c r="D78" s="833" t="s">
        <v>2220</v>
      </c>
      <c r="E78" s="834" t="s">
        <v>1460</v>
      </c>
      <c r="F78" s="832" t="s">
        <v>1450</v>
      </c>
      <c r="G78" s="832" t="s">
        <v>1668</v>
      </c>
      <c r="H78" s="832" t="s">
        <v>657</v>
      </c>
      <c r="I78" s="832" t="s">
        <v>1678</v>
      </c>
      <c r="J78" s="832" t="s">
        <v>1677</v>
      </c>
      <c r="K78" s="832" t="s">
        <v>1673</v>
      </c>
      <c r="L78" s="835">
        <v>1131.06</v>
      </c>
      <c r="M78" s="835">
        <v>6786.36</v>
      </c>
      <c r="N78" s="832">
        <v>6</v>
      </c>
      <c r="O78" s="836">
        <v>1</v>
      </c>
      <c r="P78" s="835">
        <v>6786.36</v>
      </c>
      <c r="Q78" s="837">
        <v>1</v>
      </c>
      <c r="R78" s="832">
        <v>6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7</v>
      </c>
      <c r="B79" s="832" t="s">
        <v>1449</v>
      </c>
      <c r="C79" s="832" t="s">
        <v>1454</v>
      </c>
      <c r="D79" s="833" t="s">
        <v>2220</v>
      </c>
      <c r="E79" s="834" t="s">
        <v>1460</v>
      </c>
      <c r="F79" s="832" t="s">
        <v>1450</v>
      </c>
      <c r="G79" s="832" t="s">
        <v>1509</v>
      </c>
      <c r="H79" s="832" t="s">
        <v>657</v>
      </c>
      <c r="I79" s="832" t="s">
        <v>1679</v>
      </c>
      <c r="J79" s="832" t="s">
        <v>1680</v>
      </c>
      <c r="K79" s="832" t="s">
        <v>1400</v>
      </c>
      <c r="L79" s="835">
        <v>65.989999999999995</v>
      </c>
      <c r="M79" s="835">
        <v>527.91999999999985</v>
      </c>
      <c r="N79" s="832">
        <v>8</v>
      </c>
      <c r="O79" s="836">
        <v>1.5</v>
      </c>
      <c r="P79" s="835">
        <v>527.91999999999985</v>
      </c>
      <c r="Q79" s="837">
        <v>1</v>
      </c>
      <c r="R79" s="832">
        <v>8</v>
      </c>
      <c r="S79" s="837">
        <v>1</v>
      </c>
      <c r="T79" s="836">
        <v>1.5</v>
      </c>
      <c r="U79" s="838">
        <v>1</v>
      </c>
    </row>
    <row r="80" spans="1:21" ht="14.4" customHeight="1" x14ac:dyDescent="0.3">
      <c r="A80" s="831">
        <v>7</v>
      </c>
      <c r="B80" s="832" t="s">
        <v>1449</v>
      </c>
      <c r="C80" s="832" t="s">
        <v>1454</v>
      </c>
      <c r="D80" s="833" t="s">
        <v>2220</v>
      </c>
      <c r="E80" s="834" t="s">
        <v>1460</v>
      </c>
      <c r="F80" s="832" t="s">
        <v>1450</v>
      </c>
      <c r="G80" s="832" t="s">
        <v>1578</v>
      </c>
      <c r="H80" s="832" t="s">
        <v>568</v>
      </c>
      <c r="I80" s="832" t="s">
        <v>1681</v>
      </c>
      <c r="J80" s="832" t="s">
        <v>1580</v>
      </c>
      <c r="K80" s="832" t="s">
        <v>1682</v>
      </c>
      <c r="L80" s="835">
        <v>140.94999999999999</v>
      </c>
      <c r="M80" s="835">
        <v>281.89999999999998</v>
      </c>
      <c r="N80" s="832">
        <v>2</v>
      </c>
      <c r="O80" s="836">
        <v>0.5</v>
      </c>
      <c r="P80" s="835">
        <v>281.89999999999998</v>
      </c>
      <c r="Q80" s="837">
        <v>1</v>
      </c>
      <c r="R80" s="832">
        <v>2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7</v>
      </c>
      <c r="B81" s="832" t="s">
        <v>1449</v>
      </c>
      <c r="C81" s="832" t="s">
        <v>1454</v>
      </c>
      <c r="D81" s="833" t="s">
        <v>2220</v>
      </c>
      <c r="E81" s="834" t="s">
        <v>1460</v>
      </c>
      <c r="F81" s="832" t="s">
        <v>1450</v>
      </c>
      <c r="G81" s="832" t="s">
        <v>1683</v>
      </c>
      <c r="H81" s="832" t="s">
        <v>568</v>
      </c>
      <c r="I81" s="832" t="s">
        <v>1684</v>
      </c>
      <c r="J81" s="832" t="s">
        <v>1685</v>
      </c>
      <c r="K81" s="832" t="s">
        <v>1686</v>
      </c>
      <c r="L81" s="835">
        <v>29.13</v>
      </c>
      <c r="M81" s="835">
        <v>640.86</v>
      </c>
      <c r="N81" s="832">
        <v>22</v>
      </c>
      <c r="O81" s="836">
        <v>5.5</v>
      </c>
      <c r="P81" s="835">
        <v>495.21</v>
      </c>
      <c r="Q81" s="837">
        <v>0.77272727272727271</v>
      </c>
      <c r="R81" s="832">
        <v>17</v>
      </c>
      <c r="S81" s="837">
        <v>0.77272727272727271</v>
      </c>
      <c r="T81" s="836">
        <v>4.5</v>
      </c>
      <c r="U81" s="838">
        <v>0.81818181818181823</v>
      </c>
    </row>
    <row r="82" spans="1:21" ht="14.4" customHeight="1" x14ac:dyDescent="0.3">
      <c r="A82" s="831">
        <v>7</v>
      </c>
      <c r="B82" s="832" t="s">
        <v>1449</v>
      </c>
      <c r="C82" s="832" t="s">
        <v>1454</v>
      </c>
      <c r="D82" s="833" t="s">
        <v>2220</v>
      </c>
      <c r="E82" s="834" t="s">
        <v>1460</v>
      </c>
      <c r="F82" s="832" t="s">
        <v>1450</v>
      </c>
      <c r="G82" s="832" t="s">
        <v>1683</v>
      </c>
      <c r="H82" s="832" t="s">
        <v>568</v>
      </c>
      <c r="I82" s="832" t="s">
        <v>1687</v>
      </c>
      <c r="J82" s="832" t="s">
        <v>1685</v>
      </c>
      <c r="K82" s="832" t="s">
        <v>1688</v>
      </c>
      <c r="L82" s="835">
        <v>80.319999999999993</v>
      </c>
      <c r="M82" s="835">
        <v>321.27999999999997</v>
      </c>
      <c r="N82" s="832">
        <v>4</v>
      </c>
      <c r="O82" s="836">
        <v>1</v>
      </c>
      <c r="P82" s="835">
        <v>240.95999999999998</v>
      </c>
      <c r="Q82" s="837">
        <v>0.75</v>
      </c>
      <c r="R82" s="832">
        <v>3</v>
      </c>
      <c r="S82" s="837">
        <v>0.75</v>
      </c>
      <c r="T82" s="836">
        <v>0.5</v>
      </c>
      <c r="U82" s="838">
        <v>0.5</v>
      </c>
    </row>
    <row r="83" spans="1:21" ht="14.4" customHeight="1" x14ac:dyDescent="0.3">
      <c r="A83" s="831">
        <v>7</v>
      </c>
      <c r="B83" s="832" t="s">
        <v>1449</v>
      </c>
      <c r="C83" s="832" t="s">
        <v>1454</v>
      </c>
      <c r="D83" s="833" t="s">
        <v>2220</v>
      </c>
      <c r="E83" s="834" t="s">
        <v>1460</v>
      </c>
      <c r="F83" s="832" t="s">
        <v>1450</v>
      </c>
      <c r="G83" s="832" t="s">
        <v>1689</v>
      </c>
      <c r="H83" s="832" t="s">
        <v>657</v>
      </c>
      <c r="I83" s="832" t="s">
        <v>1690</v>
      </c>
      <c r="J83" s="832" t="s">
        <v>1691</v>
      </c>
      <c r="K83" s="832" t="s">
        <v>1692</v>
      </c>
      <c r="L83" s="835">
        <v>561.76</v>
      </c>
      <c r="M83" s="835">
        <v>1685.28</v>
      </c>
      <c r="N83" s="832">
        <v>3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" customHeight="1" x14ac:dyDescent="0.3">
      <c r="A84" s="831">
        <v>7</v>
      </c>
      <c r="B84" s="832" t="s">
        <v>1449</v>
      </c>
      <c r="C84" s="832" t="s">
        <v>1454</v>
      </c>
      <c r="D84" s="833" t="s">
        <v>2220</v>
      </c>
      <c r="E84" s="834" t="s">
        <v>1460</v>
      </c>
      <c r="F84" s="832" t="s">
        <v>1450</v>
      </c>
      <c r="G84" s="832" t="s">
        <v>1693</v>
      </c>
      <c r="H84" s="832" t="s">
        <v>568</v>
      </c>
      <c r="I84" s="832" t="s">
        <v>1694</v>
      </c>
      <c r="J84" s="832" t="s">
        <v>1695</v>
      </c>
      <c r="K84" s="832" t="s">
        <v>1400</v>
      </c>
      <c r="L84" s="835">
        <v>132</v>
      </c>
      <c r="M84" s="835">
        <v>396</v>
      </c>
      <c r="N84" s="832">
        <v>3</v>
      </c>
      <c r="O84" s="836">
        <v>0.5</v>
      </c>
      <c r="P84" s="835">
        <v>396</v>
      </c>
      <c r="Q84" s="837">
        <v>1</v>
      </c>
      <c r="R84" s="832">
        <v>3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7</v>
      </c>
      <c r="B85" s="832" t="s">
        <v>1449</v>
      </c>
      <c r="C85" s="832" t="s">
        <v>1454</v>
      </c>
      <c r="D85" s="833" t="s">
        <v>2220</v>
      </c>
      <c r="E85" s="834" t="s">
        <v>1460</v>
      </c>
      <c r="F85" s="832" t="s">
        <v>1450</v>
      </c>
      <c r="G85" s="832" t="s">
        <v>1696</v>
      </c>
      <c r="H85" s="832" t="s">
        <v>568</v>
      </c>
      <c r="I85" s="832" t="s">
        <v>1697</v>
      </c>
      <c r="J85" s="832" t="s">
        <v>1698</v>
      </c>
      <c r="K85" s="832" t="s">
        <v>1699</v>
      </c>
      <c r="L85" s="835">
        <v>969.48</v>
      </c>
      <c r="M85" s="835">
        <v>5816.88</v>
      </c>
      <c r="N85" s="832">
        <v>6</v>
      </c>
      <c r="O85" s="836">
        <v>1</v>
      </c>
      <c r="P85" s="835">
        <v>5816.88</v>
      </c>
      <c r="Q85" s="837">
        <v>1</v>
      </c>
      <c r="R85" s="832">
        <v>6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7</v>
      </c>
      <c r="B86" s="832" t="s">
        <v>1449</v>
      </c>
      <c r="C86" s="832" t="s">
        <v>1454</v>
      </c>
      <c r="D86" s="833" t="s">
        <v>2220</v>
      </c>
      <c r="E86" s="834" t="s">
        <v>1460</v>
      </c>
      <c r="F86" s="832" t="s">
        <v>1450</v>
      </c>
      <c r="G86" s="832" t="s">
        <v>1696</v>
      </c>
      <c r="H86" s="832" t="s">
        <v>568</v>
      </c>
      <c r="I86" s="832" t="s">
        <v>1700</v>
      </c>
      <c r="J86" s="832" t="s">
        <v>1701</v>
      </c>
      <c r="K86" s="832" t="s">
        <v>1702</v>
      </c>
      <c r="L86" s="835">
        <v>484.75</v>
      </c>
      <c r="M86" s="835">
        <v>2908.5</v>
      </c>
      <c r="N86" s="832">
        <v>6</v>
      </c>
      <c r="O86" s="836">
        <v>1</v>
      </c>
      <c r="P86" s="835">
        <v>2908.5</v>
      </c>
      <c r="Q86" s="837">
        <v>1</v>
      </c>
      <c r="R86" s="832">
        <v>6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7</v>
      </c>
      <c r="B87" s="832" t="s">
        <v>1449</v>
      </c>
      <c r="C87" s="832" t="s">
        <v>1454</v>
      </c>
      <c r="D87" s="833" t="s">
        <v>2220</v>
      </c>
      <c r="E87" s="834" t="s">
        <v>1460</v>
      </c>
      <c r="F87" s="832" t="s">
        <v>1450</v>
      </c>
      <c r="G87" s="832" t="s">
        <v>1696</v>
      </c>
      <c r="H87" s="832" t="s">
        <v>568</v>
      </c>
      <c r="I87" s="832" t="s">
        <v>1703</v>
      </c>
      <c r="J87" s="832" t="s">
        <v>1704</v>
      </c>
      <c r="K87" s="832" t="s">
        <v>1705</v>
      </c>
      <c r="L87" s="835">
        <v>969.48</v>
      </c>
      <c r="M87" s="835">
        <v>11633.76</v>
      </c>
      <c r="N87" s="832">
        <v>12</v>
      </c>
      <c r="O87" s="836">
        <v>2</v>
      </c>
      <c r="P87" s="835">
        <v>11633.76</v>
      </c>
      <c r="Q87" s="837">
        <v>1</v>
      </c>
      <c r="R87" s="832">
        <v>12</v>
      </c>
      <c r="S87" s="837">
        <v>1</v>
      </c>
      <c r="T87" s="836">
        <v>2</v>
      </c>
      <c r="U87" s="838">
        <v>1</v>
      </c>
    </row>
    <row r="88" spans="1:21" ht="14.4" customHeight="1" x14ac:dyDescent="0.3">
      <c r="A88" s="831">
        <v>7</v>
      </c>
      <c r="B88" s="832" t="s">
        <v>1449</v>
      </c>
      <c r="C88" s="832" t="s">
        <v>1454</v>
      </c>
      <c r="D88" s="833" t="s">
        <v>2220</v>
      </c>
      <c r="E88" s="834" t="s">
        <v>1460</v>
      </c>
      <c r="F88" s="832" t="s">
        <v>1450</v>
      </c>
      <c r="G88" s="832" t="s">
        <v>1696</v>
      </c>
      <c r="H88" s="832" t="s">
        <v>657</v>
      </c>
      <c r="I88" s="832" t="s">
        <v>1706</v>
      </c>
      <c r="J88" s="832" t="s">
        <v>1707</v>
      </c>
      <c r="K88" s="832" t="s">
        <v>1702</v>
      </c>
      <c r="L88" s="835">
        <v>484.75</v>
      </c>
      <c r="M88" s="835">
        <v>2908.5</v>
      </c>
      <c r="N88" s="832">
        <v>6</v>
      </c>
      <c r="O88" s="836">
        <v>1</v>
      </c>
      <c r="P88" s="835">
        <v>2908.5</v>
      </c>
      <c r="Q88" s="837">
        <v>1</v>
      </c>
      <c r="R88" s="832">
        <v>6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7</v>
      </c>
      <c r="B89" s="832" t="s">
        <v>1449</v>
      </c>
      <c r="C89" s="832" t="s">
        <v>1454</v>
      </c>
      <c r="D89" s="833" t="s">
        <v>2220</v>
      </c>
      <c r="E89" s="834" t="s">
        <v>1460</v>
      </c>
      <c r="F89" s="832" t="s">
        <v>1450</v>
      </c>
      <c r="G89" s="832" t="s">
        <v>1696</v>
      </c>
      <c r="H89" s="832" t="s">
        <v>657</v>
      </c>
      <c r="I89" s="832" t="s">
        <v>1708</v>
      </c>
      <c r="J89" s="832" t="s">
        <v>1707</v>
      </c>
      <c r="K89" s="832" t="s">
        <v>1709</v>
      </c>
      <c r="L89" s="835">
        <v>969.48</v>
      </c>
      <c r="M89" s="835">
        <v>5816.88</v>
      </c>
      <c r="N89" s="832">
        <v>6</v>
      </c>
      <c r="O89" s="836">
        <v>1</v>
      </c>
      <c r="P89" s="835">
        <v>5816.88</v>
      </c>
      <c r="Q89" s="837">
        <v>1</v>
      </c>
      <c r="R89" s="832">
        <v>6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7</v>
      </c>
      <c r="B90" s="832" t="s">
        <v>1449</v>
      </c>
      <c r="C90" s="832" t="s">
        <v>1454</v>
      </c>
      <c r="D90" s="833" t="s">
        <v>2220</v>
      </c>
      <c r="E90" s="834" t="s">
        <v>1460</v>
      </c>
      <c r="F90" s="832" t="s">
        <v>1450</v>
      </c>
      <c r="G90" s="832" t="s">
        <v>1696</v>
      </c>
      <c r="H90" s="832" t="s">
        <v>657</v>
      </c>
      <c r="I90" s="832" t="s">
        <v>1710</v>
      </c>
      <c r="J90" s="832" t="s">
        <v>1707</v>
      </c>
      <c r="K90" s="832" t="s">
        <v>1711</v>
      </c>
      <c r="L90" s="835">
        <v>1938.97</v>
      </c>
      <c r="M90" s="835">
        <v>11633.82</v>
      </c>
      <c r="N90" s="832">
        <v>6</v>
      </c>
      <c r="O90" s="836">
        <v>1</v>
      </c>
      <c r="P90" s="835">
        <v>11633.82</v>
      </c>
      <c r="Q90" s="837">
        <v>1</v>
      </c>
      <c r="R90" s="832">
        <v>6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7</v>
      </c>
      <c r="B91" s="832" t="s">
        <v>1449</v>
      </c>
      <c r="C91" s="832" t="s">
        <v>1454</v>
      </c>
      <c r="D91" s="833" t="s">
        <v>2220</v>
      </c>
      <c r="E91" s="834" t="s">
        <v>1460</v>
      </c>
      <c r="F91" s="832" t="s">
        <v>1450</v>
      </c>
      <c r="G91" s="832" t="s">
        <v>1696</v>
      </c>
      <c r="H91" s="832" t="s">
        <v>657</v>
      </c>
      <c r="I91" s="832" t="s">
        <v>1712</v>
      </c>
      <c r="J91" s="832" t="s">
        <v>1707</v>
      </c>
      <c r="K91" s="832" t="s">
        <v>1713</v>
      </c>
      <c r="L91" s="835">
        <v>1454.23</v>
      </c>
      <c r="M91" s="835">
        <v>4362.6900000000005</v>
      </c>
      <c r="N91" s="832">
        <v>3</v>
      </c>
      <c r="O91" s="836">
        <v>1</v>
      </c>
      <c r="P91" s="835">
        <v>4362.6900000000005</v>
      </c>
      <c r="Q91" s="837">
        <v>1</v>
      </c>
      <c r="R91" s="832">
        <v>3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7</v>
      </c>
      <c r="B92" s="832" t="s">
        <v>1449</v>
      </c>
      <c r="C92" s="832" t="s">
        <v>1454</v>
      </c>
      <c r="D92" s="833" t="s">
        <v>2220</v>
      </c>
      <c r="E92" s="834" t="s">
        <v>1460</v>
      </c>
      <c r="F92" s="832" t="s">
        <v>1450</v>
      </c>
      <c r="G92" s="832" t="s">
        <v>1714</v>
      </c>
      <c r="H92" s="832" t="s">
        <v>568</v>
      </c>
      <c r="I92" s="832" t="s">
        <v>1715</v>
      </c>
      <c r="J92" s="832" t="s">
        <v>1716</v>
      </c>
      <c r="K92" s="832" t="s">
        <v>1717</v>
      </c>
      <c r="L92" s="835">
        <v>537.12</v>
      </c>
      <c r="M92" s="835">
        <v>2148.48</v>
      </c>
      <c r="N92" s="832">
        <v>4</v>
      </c>
      <c r="O92" s="836">
        <v>2</v>
      </c>
      <c r="P92" s="835">
        <v>1074.24</v>
      </c>
      <c r="Q92" s="837">
        <v>0.5</v>
      </c>
      <c r="R92" s="832">
        <v>2</v>
      </c>
      <c r="S92" s="837">
        <v>0.5</v>
      </c>
      <c r="T92" s="836">
        <v>1.5</v>
      </c>
      <c r="U92" s="838">
        <v>0.75</v>
      </c>
    </row>
    <row r="93" spans="1:21" ht="14.4" customHeight="1" x14ac:dyDescent="0.3">
      <c r="A93" s="831">
        <v>7</v>
      </c>
      <c r="B93" s="832" t="s">
        <v>1449</v>
      </c>
      <c r="C93" s="832" t="s">
        <v>1454</v>
      </c>
      <c r="D93" s="833" t="s">
        <v>2220</v>
      </c>
      <c r="E93" s="834" t="s">
        <v>1460</v>
      </c>
      <c r="F93" s="832" t="s">
        <v>1450</v>
      </c>
      <c r="G93" s="832" t="s">
        <v>1714</v>
      </c>
      <c r="H93" s="832" t="s">
        <v>568</v>
      </c>
      <c r="I93" s="832" t="s">
        <v>1718</v>
      </c>
      <c r="J93" s="832" t="s">
        <v>1716</v>
      </c>
      <c r="K93" s="832" t="s">
        <v>1719</v>
      </c>
      <c r="L93" s="835">
        <v>424.24</v>
      </c>
      <c r="M93" s="835">
        <v>424.24</v>
      </c>
      <c r="N93" s="832">
        <v>1</v>
      </c>
      <c r="O93" s="836">
        <v>1</v>
      </c>
      <c r="P93" s="835">
        <v>424.24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7</v>
      </c>
      <c r="B94" s="832" t="s">
        <v>1449</v>
      </c>
      <c r="C94" s="832" t="s">
        <v>1454</v>
      </c>
      <c r="D94" s="833" t="s">
        <v>2220</v>
      </c>
      <c r="E94" s="834" t="s">
        <v>1460</v>
      </c>
      <c r="F94" s="832" t="s">
        <v>1450</v>
      </c>
      <c r="G94" s="832" t="s">
        <v>1714</v>
      </c>
      <c r="H94" s="832" t="s">
        <v>568</v>
      </c>
      <c r="I94" s="832" t="s">
        <v>1720</v>
      </c>
      <c r="J94" s="832" t="s">
        <v>1716</v>
      </c>
      <c r="K94" s="832" t="s">
        <v>1721</v>
      </c>
      <c r="L94" s="835">
        <v>848.49</v>
      </c>
      <c r="M94" s="835">
        <v>19515.27</v>
      </c>
      <c r="N94" s="832">
        <v>23</v>
      </c>
      <c r="O94" s="836">
        <v>8</v>
      </c>
      <c r="P94" s="835">
        <v>14424.330000000002</v>
      </c>
      <c r="Q94" s="837">
        <v>0.73913043478260876</v>
      </c>
      <c r="R94" s="832">
        <v>17</v>
      </c>
      <c r="S94" s="837">
        <v>0.73913043478260865</v>
      </c>
      <c r="T94" s="836">
        <v>5</v>
      </c>
      <c r="U94" s="838">
        <v>0.625</v>
      </c>
    </row>
    <row r="95" spans="1:21" ht="14.4" customHeight="1" x14ac:dyDescent="0.3">
      <c r="A95" s="831">
        <v>7</v>
      </c>
      <c r="B95" s="832" t="s">
        <v>1449</v>
      </c>
      <c r="C95" s="832" t="s">
        <v>1454</v>
      </c>
      <c r="D95" s="833" t="s">
        <v>2220</v>
      </c>
      <c r="E95" s="834" t="s">
        <v>1460</v>
      </c>
      <c r="F95" s="832" t="s">
        <v>1450</v>
      </c>
      <c r="G95" s="832" t="s">
        <v>1714</v>
      </c>
      <c r="H95" s="832" t="s">
        <v>568</v>
      </c>
      <c r="I95" s="832" t="s">
        <v>1722</v>
      </c>
      <c r="J95" s="832" t="s">
        <v>1723</v>
      </c>
      <c r="K95" s="832" t="s">
        <v>1724</v>
      </c>
      <c r="L95" s="835">
        <v>763.63</v>
      </c>
      <c r="M95" s="835">
        <v>3818.15</v>
      </c>
      <c r="N95" s="832">
        <v>5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7</v>
      </c>
      <c r="B96" s="832" t="s">
        <v>1449</v>
      </c>
      <c r="C96" s="832" t="s">
        <v>1454</v>
      </c>
      <c r="D96" s="833" t="s">
        <v>2220</v>
      </c>
      <c r="E96" s="834" t="s">
        <v>1460</v>
      </c>
      <c r="F96" s="832" t="s">
        <v>1450</v>
      </c>
      <c r="G96" s="832" t="s">
        <v>1714</v>
      </c>
      <c r="H96" s="832" t="s">
        <v>657</v>
      </c>
      <c r="I96" s="832" t="s">
        <v>1725</v>
      </c>
      <c r="J96" s="832" t="s">
        <v>1381</v>
      </c>
      <c r="K96" s="832" t="s">
        <v>1724</v>
      </c>
      <c r="L96" s="835">
        <v>763.63</v>
      </c>
      <c r="M96" s="835">
        <v>763.63</v>
      </c>
      <c r="N96" s="832">
        <v>1</v>
      </c>
      <c r="O96" s="836">
        <v>0.5</v>
      </c>
      <c r="P96" s="835">
        <v>763.63</v>
      </c>
      <c r="Q96" s="837">
        <v>1</v>
      </c>
      <c r="R96" s="832">
        <v>1</v>
      </c>
      <c r="S96" s="837">
        <v>1</v>
      </c>
      <c r="T96" s="836">
        <v>0.5</v>
      </c>
      <c r="U96" s="838">
        <v>1</v>
      </c>
    </row>
    <row r="97" spans="1:21" ht="14.4" customHeight="1" x14ac:dyDescent="0.3">
      <c r="A97" s="831">
        <v>7</v>
      </c>
      <c r="B97" s="832" t="s">
        <v>1449</v>
      </c>
      <c r="C97" s="832" t="s">
        <v>1454</v>
      </c>
      <c r="D97" s="833" t="s">
        <v>2220</v>
      </c>
      <c r="E97" s="834" t="s">
        <v>1460</v>
      </c>
      <c r="F97" s="832" t="s">
        <v>1450</v>
      </c>
      <c r="G97" s="832" t="s">
        <v>1516</v>
      </c>
      <c r="H97" s="832" t="s">
        <v>568</v>
      </c>
      <c r="I97" s="832" t="s">
        <v>1517</v>
      </c>
      <c r="J97" s="832" t="s">
        <v>863</v>
      </c>
      <c r="K97" s="832" t="s">
        <v>1518</v>
      </c>
      <c r="L97" s="835">
        <v>107.27</v>
      </c>
      <c r="M97" s="835">
        <v>107.27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7</v>
      </c>
      <c r="B98" s="832" t="s">
        <v>1449</v>
      </c>
      <c r="C98" s="832" t="s">
        <v>1454</v>
      </c>
      <c r="D98" s="833" t="s">
        <v>2220</v>
      </c>
      <c r="E98" s="834" t="s">
        <v>1460</v>
      </c>
      <c r="F98" s="832" t="s">
        <v>1450</v>
      </c>
      <c r="G98" s="832" t="s">
        <v>1726</v>
      </c>
      <c r="H98" s="832" t="s">
        <v>568</v>
      </c>
      <c r="I98" s="832" t="s">
        <v>1727</v>
      </c>
      <c r="J98" s="832" t="s">
        <v>1728</v>
      </c>
      <c r="K98" s="832" t="s">
        <v>1729</v>
      </c>
      <c r="L98" s="835">
        <v>0</v>
      </c>
      <c r="M98" s="835">
        <v>0</v>
      </c>
      <c r="N98" s="832">
        <v>4</v>
      </c>
      <c r="O98" s="836">
        <v>2.5</v>
      </c>
      <c r="P98" s="835">
        <v>0</v>
      </c>
      <c r="Q98" s="837"/>
      <c r="R98" s="832">
        <v>2</v>
      </c>
      <c r="S98" s="837">
        <v>0.5</v>
      </c>
      <c r="T98" s="836">
        <v>1.5</v>
      </c>
      <c r="U98" s="838">
        <v>0.6</v>
      </c>
    </row>
    <row r="99" spans="1:21" ht="14.4" customHeight="1" x14ac:dyDescent="0.3">
      <c r="A99" s="831">
        <v>7</v>
      </c>
      <c r="B99" s="832" t="s">
        <v>1449</v>
      </c>
      <c r="C99" s="832" t="s">
        <v>1454</v>
      </c>
      <c r="D99" s="833" t="s">
        <v>2220</v>
      </c>
      <c r="E99" s="834" t="s">
        <v>1460</v>
      </c>
      <c r="F99" s="832" t="s">
        <v>1450</v>
      </c>
      <c r="G99" s="832" t="s">
        <v>1730</v>
      </c>
      <c r="H99" s="832" t="s">
        <v>568</v>
      </c>
      <c r="I99" s="832" t="s">
        <v>1731</v>
      </c>
      <c r="J99" s="832" t="s">
        <v>1732</v>
      </c>
      <c r="K99" s="832" t="s">
        <v>1733</v>
      </c>
      <c r="L99" s="835">
        <v>552.64</v>
      </c>
      <c r="M99" s="835">
        <v>2763.2</v>
      </c>
      <c r="N99" s="832">
        <v>5</v>
      </c>
      <c r="O99" s="836">
        <v>1</v>
      </c>
      <c r="P99" s="835">
        <v>2763.2</v>
      </c>
      <c r="Q99" s="837">
        <v>1</v>
      </c>
      <c r="R99" s="832">
        <v>5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7</v>
      </c>
      <c r="B100" s="832" t="s">
        <v>1449</v>
      </c>
      <c r="C100" s="832" t="s">
        <v>1454</v>
      </c>
      <c r="D100" s="833" t="s">
        <v>2220</v>
      </c>
      <c r="E100" s="834" t="s">
        <v>1460</v>
      </c>
      <c r="F100" s="832" t="s">
        <v>1450</v>
      </c>
      <c r="G100" s="832" t="s">
        <v>1730</v>
      </c>
      <c r="H100" s="832" t="s">
        <v>568</v>
      </c>
      <c r="I100" s="832" t="s">
        <v>1734</v>
      </c>
      <c r="J100" s="832" t="s">
        <v>1732</v>
      </c>
      <c r="K100" s="832" t="s">
        <v>1735</v>
      </c>
      <c r="L100" s="835">
        <v>2863.58</v>
      </c>
      <c r="M100" s="835">
        <v>14317.9</v>
      </c>
      <c r="N100" s="832">
        <v>5</v>
      </c>
      <c r="O100" s="836">
        <v>1</v>
      </c>
      <c r="P100" s="835">
        <v>14317.9</v>
      </c>
      <c r="Q100" s="837">
        <v>1</v>
      </c>
      <c r="R100" s="832">
        <v>5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7</v>
      </c>
      <c r="B101" s="832" t="s">
        <v>1449</v>
      </c>
      <c r="C101" s="832" t="s">
        <v>1454</v>
      </c>
      <c r="D101" s="833" t="s">
        <v>2220</v>
      </c>
      <c r="E101" s="834" t="s">
        <v>1460</v>
      </c>
      <c r="F101" s="832" t="s">
        <v>1450</v>
      </c>
      <c r="G101" s="832" t="s">
        <v>1736</v>
      </c>
      <c r="H101" s="832" t="s">
        <v>568</v>
      </c>
      <c r="I101" s="832" t="s">
        <v>1737</v>
      </c>
      <c r="J101" s="832" t="s">
        <v>1738</v>
      </c>
      <c r="K101" s="832" t="s">
        <v>1739</v>
      </c>
      <c r="L101" s="835">
        <v>60.9</v>
      </c>
      <c r="M101" s="835">
        <v>121.8</v>
      </c>
      <c r="N101" s="832">
        <v>2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7</v>
      </c>
      <c r="B102" s="832" t="s">
        <v>1449</v>
      </c>
      <c r="C102" s="832" t="s">
        <v>1454</v>
      </c>
      <c r="D102" s="833" t="s">
        <v>2220</v>
      </c>
      <c r="E102" s="834" t="s">
        <v>1460</v>
      </c>
      <c r="F102" s="832" t="s">
        <v>1450</v>
      </c>
      <c r="G102" s="832" t="s">
        <v>1740</v>
      </c>
      <c r="H102" s="832" t="s">
        <v>657</v>
      </c>
      <c r="I102" s="832" t="s">
        <v>1741</v>
      </c>
      <c r="J102" s="832" t="s">
        <v>1742</v>
      </c>
      <c r="K102" s="832" t="s">
        <v>1743</v>
      </c>
      <c r="L102" s="835">
        <v>102.9</v>
      </c>
      <c r="M102" s="835">
        <v>411.6</v>
      </c>
      <c r="N102" s="832">
        <v>4</v>
      </c>
      <c r="O102" s="836">
        <v>1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7</v>
      </c>
      <c r="B103" s="832" t="s">
        <v>1449</v>
      </c>
      <c r="C103" s="832" t="s">
        <v>1454</v>
      </c>
      <c r="D103" s="833" t="s">
        <v>2220</v>
      </c>
      <c r="E103" s="834" t="s">
        <v>1460</v>
      </c>
      <c r="F103" s="832" t="s">
        <v>1450</v>
      </c>
      <c r="G103" s="832" t="s">
        <v>1744</v>
      </c>
      <c r="H103" s="832" t="s">
        <v>568</v>
      </c>
      <c r="I103" s="832" t="s">
        <v>1745</v>
      </c>
      <c r="J103" s="832" t="s">
        <v>918</v>
      </c>
      <c r="K103" s="832" t="s">
        <v>1746</v>
      </c>
      <c r="L103" s="835">
        <v>38.590000000000003</v>
      </c>
      <c r="M103" s="835">
        <v>38.590000000000003</v>
      </c>
      <c r="N103" s="832">
        <v>1</v>
      </c>
      <c r="O103" s="836">
        <v>0.5</v>
      </c>
      <c r="P103" s="835">
        <v>38.590000000000003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7</v>
      </c>
      <c r="B104" s="832" t="s">
        <v>1449</v>
      </c>
      <c r="C104" s="832" t="s">
        <v>1454</v>
      </c>
      <c r="D104" s="833" t="s">
        <v>2220</v>
      </c>
      <c r="E104" s="834" t="s">
        <v>1460</v>
      </c>
      <c r="F104" s="832" t="s">
        <v>1450</v>
      </c>
      <c r="G104" s="832" t="s">
        <v>1747</v>
      </c>
      <c r="H104" s="832" t="s">
        <v>657</v>
      </c>
      <c r="I104" s="832" t="s">
        <v>1748</v>
      </c>
      <c r="J104" s="832" t="s">
        <v>1749</v>
      </c>
      <c r="K104" s="832" t="s">
        <v>1750</v>
      </c>
      <c r="L104" s="835">
        <v>96.84</v>
      </c>
      <c r="M104" s="835">
        <v>96.84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7</v>
      </c>
      <c r="B105" s="832" t="s">
        <v>1449</v>
      </c>
      <c r="C105" s="832" t="s">
        <v>1454</v>
      </c>
      <c r="D105" s="833" t="s">
        <v>2220</v>
      </c>
      <c r="E105" s="834" t="s">
        <v>1460</v>
      </c>
      <c r="F105" s="832" t="s">
        <v>1450</v>
      </c>
      <c r="G105" s="832" t="s">
        <v>1747</v>
      </c>
      <c r="H105" s="832" t="s">
        <v>657</v>
      </c>
      <c r="I105" s="832" t="s">
        <v>1751</v>
      </c>
      <c r="J105" s="832" t="s">
        <v>1749</v>
      </c>
      <c r="K105" s="832" t="s">
        <v>1752</v>
      </c>
      <c r="L105" s="835">
        <v>193.68</v>
      </c>
      <c r="M105" s="835">
        <v>193.68</v>
      </c>
      <c r="N105" s="832">
        <v>1</v>
      </c>
      <c r="O105" s="836">
        <v>0.5</v>
      </c>
      <c r="P105" s="835">
        <v>193.68</v>
      </c>
      <c r="Q105" s="837">
        <v>1</v>
      </c>
      <c r="R105" s="832">
        <v>1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7</v>
      </c>
      <c r="B106" s="832" t="s">
        <v>1449</v>
      </c>
      <c r="C106" s="832" t="s">
        <v>1454</v>
      </c>
      <c r="D106" s="833" t="s">
        <v>2220</v>
      </c>
      <c r="E106" s="834" t="s">
        <v>1460</v>
      </c>
      <c r="F106" s="832" t="s">
        <v>1450</v>
      </c>
      <c r="G106" s="832" t="s">
        <v>1753</v>
      </c>
      <c r="H106" s="832" t="s">
        <v>568</v>
      </c>
      <c r="I106" s="832" t="s">
        <v>1754</v>
      </c>
      <c r="J106" s="832" t="s">
        <v>1755</v>
      </c>
      <c r="K106" s="832" t="s">
        <v>1400</v>
      </c>
      <c r="L106" s="835">
        <v>208.18</v>
      </c>
      <c r="M106" s="835">
        <v>416.36</v>
      </c>
      <c r="N106" s="832">
        <v>2</v>
      </c>
      <c r="O106" s="836">
        <v>1</v>
      </c>
      <c r="P106" s="835">
        <v>416.36</v>
      </c>
      <c r="Q106" s="837">
        <v>1</v>
      </c>
      <c r="R106" s="832">
        <v>2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7</v>
      </c>
      <c r="B107" s="832" t="s">
        <v>1449</v>
      </c>
      <c r="C107" s="832" t="s">
        <v>1454</v>
      </c>
      <c r="D107" s="833" t="s">
        <v>2220</v>
      </c>
      <c r="E107" s="834" t="s">
        <v>1460</v>
      </c>
      <c r="F107" s="832" t="s">
        <v>1450</v>
      </c>
      <c r="G107" s="832" t="s">
        <v>1756</v>
      </c>
      <c r="H107" s="832" t="s">
        <v>568</v>
      </c>
      <c r="I107" s="832" t="s">
        <v>1757</v>
      </c>
      <c r="J107" s="832" t="s">
        <v>1758</v>
      </c>
      <c r="K107" s="832" t="s">
        <v>1759</v>
      </c>
      <c r="L107" s="835">
        <v>155.24</v>
      </c>
      <c r="M107" s="835">
        <v>1397.16</v>
      </c>
      <c r="N107" s="832">
        <v>9</v>
      </c>
      <c r="O107" s="836">
        <v>3.5</v>
      </c>
      <c r="P107" s="835">
        <v>1086.68</v>
      </c>
      <c r="Q107" s="837">
        <v>0.77777777777777779</v>
      </c>
      <c r="R107" s="832">
        <v>7</v>
      </c>
      <c r="S107" s="837">
        <v>0.77777777777777779</v>
      </c>
      <c r="T107" s="836">
        <v>2.5</v>
      </c>
      <c r="U107" s="838">
        <v>0.7142857142857143</v>
      </c>
    </row>
    <row r="108" spans="1:21" ht="14.4" customHeight="1" x14ac:dyDescent="0.3">
      <c r="A108" s="831">
        <v>7</v>
      </c>
      <c r="B108" s="832" t="s">
        <v>1449</v>
      </c>
      <c r="C108" s="832" t="s">
        <v>1454</v>
      </c>
      <c r="D108" s="833" t="s">
        <v>2220</v>
      </c>
      <c r="E108" s="834" t="s">
        <v>1460</v>
      </c>
      <c r="F108" s="832" t="s">
        <v>1450</v>
      </c>
      <c r="G108" s="832" t="s">
        <v>1528</v>
      </c>
      <c r="H108" s="832" t="s">
        <v>657</v>
      </c>
      <c r="I108" s="832" t="s">
        <v>1353</v>
      </c>
      <c r="J108" s="832" t="s">
        <v>712</v>
      </c>
      <c r="K108" s="832" t="s">
        <v>1354</v>
      </c>
      <c r="L108" s="835">
        <v>48.42</v>
      </c>
      <c r="M108" s="835">
        <v>484.2</v>
      </c>
      <c r="N108" s="832">
        <v>10</v>
      </c>
      <c r="O108" s="836">
        <v>3.5</v>
      </c>
      <c r="P108" s="835">
        <v>193.68</v>
      </c>
      <c r="Q108" s="837">
        <v>0.4</v>
      </c>
      <c r="R108" s="832">
        <v>4</v>
      </c>
      <c r="S108" s="837">
        <v>0.4</v>
      </c>
      <c r="T108" s="836">
        <v>1.5</v>
      </c>
      <c r="U108" s="838">
        <v>0.42857142857142855</v>
      </c>
    </row>
    <row r="109" spans="1:21" ht="14.4" customHeight="1" x14ac:dyDescent="0.3">
      <c r="A109" s="831">
        <v>7</v>
      </c>
      <c r="B109" s="832" t="s">
        <v>1449</v>
      </c>
      <c r="C109" s="832" t="s">
        <v>1454</v>
      </c>
      <c r="D109" s="833" t="s">
        <v>2220</v>
      </c>
      <c r="E109" s="834" t="s">
        <v>1460</v>
      </c>
      <c r="F109" s="832" t="s">
        <v>1450</v>
      </c>
      <c r="G109" s="832" t="s">
        <v>1488</v>
      </c>
      <c r="H109" s="832" t="s">
        <v>568</v>
      </c>
      <c r="I109" s="832" t="s">
        <v>1573</v>
      </c>
      <c r="J109" s="832" t="s">
        <v>816</v>
      </c>
      <c r="K109" s="832" t="s">
        <v>1532</v>
      </c>
      <c r="L109" s="835">
        <v>103.67</v>
      </c>
      <c r="M109" s="835">
        <v>207.34</v>
      </c>
      <c r="N109" s="832">
        <v>2</v>
      </c>
      <c r="O109" s="836">
        <v>1.5</v>
      </c>
      <c r="P109" s="835">
        <v>103.67</v>
      </c>
      <c r="Q109" s="837">
        <v>0.5</v>
      </c>
      <c r="R109" s="832">
        <v>1</v>
      </c>
      <c r="S109" s="837">
        <v>0.5</v>
      </c>
      <c r="T109" s="836">
        <v>0.5</v>
      </c>
      <c r="U109" s="838">
        <v>0.33333333333333331</v>
      </c>
    </row>
    <row r="110" spans="1:21" ht="14.4" customHeight="1" x14ac:dyDescent="0.3">
      <c r="A110" s="831">
        <v>7</v>
      </c>
      <c r="B110" s="832" t="s">
        <v>1449</v>
      </c>
      <c r="C110" s="832" t="s">
        <v>1454</v>
      </c>
      <c r="D110" s="833" t="s">
        <v>2220</v>
      </c>
      <c r="E110" s="834" t="s">
        <v>1460</v>
      </c>
      <c r="F110" s="832" t="s">
        <v>1450</v>
      </c>
      <c r="G110" s="832" t="s">
        <v>1760</v>
      </c>
      <c r="H110" s="832" t="s">
        <v>568</v>
      </c>
      <c r="I110" s="832" t="s">
        <v>1761</v>
      </c>
      <c r="J110" s="832" t="s">
        <v>1762</v>
      </c>
      <c r="K110" s="832" t="s">
        <v>1763</v>
      </c>
      <c r="L110" s="835">
        <v>2038.93</v>
      </c>
      <c r="M110" s="835">
        <v>4077.86</v>
      </c>
      <c r="N110" s="832">
        <v>2</v>
      </c>
      <c r="O110" s="836">
        <v>1</v>
      </c>
      <c r="P110" s="835">
        <v>4077.86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7</v>
      </c>
      <c r="B111" s="832" t="s">
        <v>1449</v>
      </c>
      <c r="C111" s="832" t="s">
        <v>1454</v>
      </c>
      <c r="D111" s="833" t="s">
        <v>2220</v>
      </c>
      <c r="E111" s="834" t="s">
        <v>1460</v>
      </c>
      <c r="F111" s="832" t="s">
        <v>1450</v>
      </c>
      <c r="G111" s="832" t="s">
        <v>1760</v>
      </c>
      <c r="H111" s="832" t="s">
        <v>568</v>
      </c>
      <c r="I111" s="832" t="s">
        <v>1764</v>
      </c>
      <c r="J111" s="832" t="s">
        <v>1762</v>
      </c>
      <c r="K111" s="832" t="s">
        <v>1765</v>
      </c>
      <c r="L111" s="835">
        <v>552.64</v>
      </c>
      <c r="M111" s="835">
        <v>1657.92</v>
      </c>
      <c r="N111" s="832">
        <v>3</v>
      </c>
      <c r="O111" s="836">
        <v>1</v>
      </c>
      <c r="P111" s="835">
        <v>1657.92</v>
      </c>
      <c r="Q111" s="837">
        <v>1</v>
      </c>
      <c r="R111" s="832">
        <v>3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7</v>
      </c>
      <c r="B112" s="832" t="s">
        <v>1449</v>
      </c>
      <c r="C112" s="832" t="s">
        <v>1454</v>
      </c>
      <c r="D112" s="833" t="s">
        <v>2220</v>
      </c>
      <c r="E112" s="834" t="s">
        <v>1460</v>
      </c>
      <c r="F112" s="832" t="s">
        <v>1450</v>
      </c>
      <c r="G112" s="832" t="s">
        <v>1760</v>
      </c>
      <c r="H112" s="832" t="s">
        <v>568</v>
      </c>
      <c r="I112" s="832" t="s">
        <v>1766</v>
      </c>
      <c r="J112" s="832" t="s">
        <v>1762</v>
      </c>
      <c r="K112" s="832" t="s">
        <v>1767</v>
      </c>
      <c r="L112" s="835">
        <v>1019.46</v>
      </c>
      <c r="M112" s="835">
        <v>3058.38</v>
      </c>
      <c r="N112" s="832">
        <v>3</v>
      </c>
      <c r="O112" s="836">
        <v>1</v>
      </c>
      <c r="P112" s="835">
        <v>3058.38</v>
      </c>
      <c r="Q112" s="837">
        <v>1</v>
      </c>
      <c r="R112" s="832">
        <v>3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7</v>
      </c>
      <c r="B113" s="832" t="s">
        <v>1449</v>
      </c>
      <c r="C113" s="832" t="s">
        <v>1454</v>
      </c>
      <c r="D113" s="833" t="s">
        <v>2220</v>
      </c>
      <c r="E113" s="834" t="s">
        <v>1460</v>
      </c>
      <c r="F113" s="832" t="s">
        <v>1450</v>
      </c>
      <c r="G113" s="832" t="s">
        <v>1760</v>
      </c>
      <c r="H113" s="832" t="s">
        <v>657</v>
      </c>
      <c r="I113" s="832" t="s">
        <v>1768</v>
      </c>
      <c r="J113" s="832" t="s">
        <v>1769</v>
      </c>
      <c r="K113" s="832" t="s">
        <v>1763</v>
      </c>
      <c r="L113" s="835">
        <v>2038.93</v>
      </c>
      <c r="M113" s="835">
        <v>8155.72</v>
      </c>
      <c r="N113" s="832">
        <v>4</v>
      </c>
      <c r="O113" s="836">
        <v>1</v>
      </c>
      <c r="P113" s="835">
        <v>8155.72</v>
      </c>
      <c r="Q113" s="837">
        <v>1</v>
      </c>
      <c r="R113" s="832">
        <v>4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7</v>
      </c>
      <c r="B114" s="832" t="s">
        <v>1449</v>
      </c>
      <c r="C114" s="832" t="s">
        <v>1454</v>
      </c>
      <c r="D114" s="833" t="s">
        <v>2220</v>
      </c>
      <c r="E114" s="834" t="s">
        <v>1460</v>
      </c>
      <c r="F114" s="832" t="s">
        <v>1450</v>
      </c>
      <c r="G114" s="832" t="s">
        <v>1760</v>
      </c>
      <c r="H114" s="832" t="s">
        <v>657</v>
      </c>
      <c r="I114" s="832" t="s">
        <v>1770</v>
      </c>
      <c r="J114" s="832" t="s">
        <v>1769</v>
      </c>
      <c r="K114" s="832" t="s">
        <v>1771</v>
      </c>
      <c r="L114" s="835">
        <v>355.79</v>
      </c>
      <c r="M114" s="835">
        <v>1067.3700000000001</v>
      </c>
      <c r="N114" s="832">
        <v>3</v>
      </c>
      <c r="O114" s="836">
        <v>3</v>
      </c>
      <c r="P114" s="835">
        <v>1067.3700000000001</v>
      </c>
      <c r="Q114" s="837">
        <v>1</v>
      </c>
      <c r="R114" s="832">
        <v>3</v>
      </c>
      <c r="S114" s="837">
        <v>1</v>
      </c>
      <c r="T114" s="836">
        <v>3</v>
      </c>
      <c r="U114" s="838">
        <v>1</v>
      </c>
    </row>
    <row r="115" spans="1:21" ht="14.4" customHeight="1" x14ac:dyDescent="0.3">
      <c r="A115" s="831">
        <v>7</v>
      </c>
      <c r="B115" s="832" t="s">
        <v>1449</v>
      </c>
      <c r="C115" s="832" t="s">
        <v>1454</v>
      </c>
      <c r="D115" s="833" t="s">
        <v>2220</v>
      </c>
      <c r="E115" s="834" t="s">
        <v>1460</v>
      </c>
      <c r="F115" s="832" t="s">
        <v>1450</v>
      </c>
      <c r="G115" s="832" t="s">
        <v>1760</v>
      </c>
      <c r="H115" s="832" t="s">
        <v>657</v>
      </c>
      <c r="I115" s="832" t="s">
        <v>1772</v>
      </c>
      <c r="J115" s="832" t="s">
        <v>1769</v>
      </c>
      <c r="K115" s="832" t="s">
        <v>1765</v>
      </c>
      <c r="L115" s="835">
        <v>552.64</v>
      </c>
      <c r="M115" s="835">
        <v>1657.92</v>
      </c>
      <c r="N115" s="832">
        <v>3</v>
      </c>
      <c r="O115" s="836">
        <v>2</v>
      </c>
      <c r="P115" s="835">
        <v>1657.92</v>
      </c>
      <c r="Q115" s="837">
        <v>1</v>
      </c>
      <c r="R115" s="832">
        <v>3</v>
      </c>
      <c r="S115" s="837">
        <v>1</v>
      </c>
      <c r="T115" s="836">
        <v>2</v>
      </c>
      <c r="U115" s="838">
        <v>1</v>
      </c>
    </row>
    <row r="116" spans="1:21" ht="14.4" customHeight="1" x14ac:dyDescent="0.3">
      <c r="A116" s="831">
        <v>7</v>
      </c>
      <c r="B116" s="832" t="s">
        <v>1449</v>
      </c>
      <c r="C116" s="832" t="s">
        <v>1454</v>
      </c>
      <c r="D116" s="833" t="s">
        <v>2220</v>
      </c>
      <c r="E116" s="834" t="s">
        <v>1460</v>
      </c>
      <c r="F116" s="832" t="s">
        <v>1450</v>
      </c>
      <c r="G116" s="832" t="s">
        <v>1760</v>
      </c>
      <c r="H116" s="832" t="s">
        <v>657</v>
      </c>
      <c r="I116" s="832" t="s">
        <v>1773</v>
      </c>
      <c r="J116" s="832" t="s">
        <v>1769</v>
      </c>
      <c r="K116" s="832" t="s">
        <v>1767</v>
      </c>
      <c r="L116" s="835">
        <v>1019.46</v>
      </c>
      <c r="M116" s="835">
        <v>2038.92</v>
      </c>
      <c r="N116" s="832">
        <v>2</v>
      </c>
      <c r="O116" s="836">
        <v>1</v>
      </c>
      <c r="P116" s="835">
        <v>2038.92</v>
      </c>
      <c r="Q116" s="837">
        <v>1</v>
      </c>
      <c r="R116" s="832">
        <v>2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7</v>
      </c>
      <c r="B117" s="832" t="s">
        <v>1449</v>
      </c>
      <c r="C117" s="832" t="s">
        <v>1454</v>
      </c>
      <c r="D117" s="833" t="s">
        <v>2220</v>
      </c>
      <c r="E117" s="834" t="s">
        <v>1460</v>
      </c>
      <c r="F117" s="832" t="s">
        <v>1450</v>
      </c>
      <c r="G117" s="832" t="s">
        <v>1774</v>
      </c>
      <c r="H117" s="832" t="s">
        <v>568</v>
      </c>
      <c r="I117" s="832" t="s">
        <v>1775</v>
      </c>
      <c r="J117" s="832" t="s">
        <v>1776</v>
      </c>
      <c r="K117" s="832" t="s">
        <v>1777</v>
      </c>
      <c r="L117" s="835">
        <v>42.09</v>
      </c>
      <c r="M117" s="835">
        <v>84.18</v>
      </c>
      <c r="N117" s="832">
        <v>2</v>
      </c>
      <c r="O117" s="836">
        <v>0.5</v>
      </c>
      <c r="P117" s="835">
        <v>84.18</v>
      </c>
      <c r="Q117" s="837">
        <v>1</v>
      </c>
      <c r="R117" s="832">
        <v>2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7</v>
      </c>
      <c r="B118" s="832" t="s">
        <v>1449</v>
      </c>
      <c r="C118" s="832" t="s">
        <v>1454</v>
      </c>
      <c r="D118" s="833" t="s">
        <v>2220</v>
      </c>
      <c r="E118" s="834" t="s">
        <v>1460</v>
      </c>
      <c r="F118" s="832" t="s">
        <v>1450</v>
      </c>
      <c r="G118" s="832" t="s">
        <v>1778</v>
      </c>
      <c r="H118" s="832" t="s">
        <v>657</v>
      </c>
      <c r="I118" s="832" t="s">
        <v>1779</v>
      </c>
      <c r="J118" s="832" t="s">
        <v>1780</v>
      </c>
      <c r="K118" s="832" t="s">
        <v>1781</v>
      </c>
      <c r="L118" s="835">
        <v>597.88</v>
      </c>
      <c r="M118" s="835">
        <v>4185.16</v>
      </c>
      <c r="N118" s="832">
        <v>7</v>
      </c>
      <c r="O118" s="836">
        <v>2</v>
      </c>
      <c r="P118" s="835">
        <v>4185.16</v>
      </c>
      <c r="Q118" s="837">
        <v>1</v>
      </c>
      <c r="R118" s="832">
        <v>7</v>
      </c>
      <c r="S118" s="837">
        <v>1</v>
      </c>
      <c r="T118" s="836">
        <v>2</v>
      </c>
      <c r="U118" s="838">
        <v>1</v>
      </c>
    </row>
    <row r="119" spans="1:21" ht="14.4" customHeight="1" x14ac:dyDescent="0.3">
      <c r="A119" s="831">
        <v>7</v>
      </c>
      <c r="B119" s="832" t="s">
        <v>1449</v>
      </c>
      <c r="C119" s="832" t="s">
        <v>1454</v>
      </c>
      <c r="D119" s="833" t="s">
        <v>2220</v>
      </c>
      <c r="E119" s="834" t="s">
        <v>1460</v>
      </c>
      <c r="F119" s="832" t="s">
        <v>1450</v>
      </c>
      <c r="G119" s="832" t="s">
        <v>1778</v>
      </c>
      <c r="H119" s="832" t="s">
        <v>568</v>
      </c>
      <c r="I119" s="832" t="s">
        <v>1782</v>
      </c>
      <c r="J119" s="832" t="s">
        <v>1783</v>
      </c>
      <c r="K119" s="832" t="s">
        <v>1784</v>
      </c>
      <c r="L119" s="835">
        <v>1715.4</v>
      </c>
      <c r="M119" s="835">
        <v>10292.400000000001</v>
      </c>
      <c r="N119" s="832">
        <v>6</v>
      </c>
      <c r="O119" s="836">
        <v>0.5</v>
      </c>
      <c r="P119" s="835">
        <v>10292.400000000001</v>
      </c>
      <c r="Q119" s="837">
        <v>1</v>
      </c>
      <c r="R119" s="832">
        <v>6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7</v>
      </c>
      <c r="B120" s="832" t="s">
        <v>1449</v>
      </c>
      <c r="C120" s="832" t="s">
        <v>1454</v>
      </c>
      <c r="D120" s="833" t="s">
        <v>2220</v>
      </c>
      <c r="E120" s="834" t="s">
        <v>1460</v>
      </c>
      <c r="F120" s="832" t="s">
        <v>1450</v>
      </c>
      <c r="G120" s="832" t="s">
        <v>1778</v>
      </c>
      <c r="H120" s="832" t="s">
        <v>568</v>
      </c>
      <c r="I120" s="832" t="s">
        <v>1785</v>
      </c>
      <c r="J120" s="832" t="s">
        <v>1786</v>
      </c>
      <c r="K120" s="832" t="s">
        <v>1784</v>
      </c>
      <c r="L120" s="835">
        <v>1715.48</v>
      </c>
      <c r="M120" s="835">
        <v>15439.320000000002</v>
      </c>
      <c r="N120" s="832">
        <v>9</v>
      </c>
      <c r="O120" s="836">
        <v>1</v>
      </c>
      <c r="P120" s="835">
        <v>15439.320000000002</v>
      </c>
      <c r="Q120" s="837">
        <v>1</v>
      </c>
      <c r="R120" s="832">
        <v>9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7</v>
      </c>
      <c r="B121" s="832" t="s">
        <v>1449</v>
      </c>
      <c r="C121" s="832" t="s">
        <v>1454</v>
      </c>
      <c r="D121" s="833" t="s">
        <v>2220</v>
      </c>
      <c r="E121" s="834" t="s">
        <v>1460</v>
      </c>
      <c r="F121" s="832" t="s">
        <v>1450</v>
      </c>
      <c r="G121" s="832" t="s">
        <v>1778</v>
      </c>
      <c r="H121" s="832" t="s">
        <v>568</v>
      </c>
      <c r="I121" s="832" t="s">
        <v>1787</v>
      </c>
      <c r="J121" s="832" t="s">
        <v>1786</v>
      </c>
      <c r="K121" s="832" t="s">
        <v>1781</v>
      </c>
      <c r="L121" s="835">
        <v>1286.19</v>
      </c>
      <c r="M121" s="835">
        <v>3858.57</v>
      </c>
      <c r="N121" s="832">
        <v>3</v>
      </c>
      <c r="O121" s="836">
        <v>0.5</v>
      </c>
      <c r="P121" s="835">
        <v>3858.57</v>
      </c>
      <c r="Q121" s="837">
        <v>1</v>
      </c>
      <c r="R121" s="832">
        <v>3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7</v>
      </c>
      <c r="B122" s="832" t="s">
        <v>1449</v>
      </c>
      <c r="C122" s="832" t="s">
        <v>1454</v>
      </c>
      <c r="D122" s="833" t="s">
        <v>2220</v>
      </c>
      <c r="E122" s="834" t="s">
        <v>1460</v>
      </c>
      <c r="F122" s="832" t="s">
        <v>1450</v>
      </c>
      <c r="G122" s="832" t="s">
        <v>1778</v>
      </c>
      <c r="H122" s="832" t="s">
        <v>657</v>
      </c>
      <c r="I122" s="832" t="s">
        <v>1788</v>
      </c>
      <c r="J122" s="832" t="s">
        <v>1780</v>
      </c>
      <c r="K122" s="832" t="s">
        <v>1784</v>
      </c>
      <c r="L122" s="835">
        <v>1195.75</v>
      </c>
      <c r="M122" s="835">
        <v>1195.75</v>
      </c>
      <c r="N122" s="832">
        <v>1</v>
      </c>
      <c r="O122" s="836">
        <v>0.5</v>
      </c>
      <c r="P122" s="835">
        <v>1195.75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7</v>
      </c>
      <c r="B123" s="832" t="s">
        <v>1449</v>
      </c>
      <c r="C123" s="832" t="s">
        <v>1454</v>
      </c>
      <c r="D123" s="833" t="s">
        <v>2220</v>
      </c>
      <c r="E123" s="834" t="s">
        <v>1460</v>
      </c>
      <c r="F123" s="832" t="s">
        <v>1450</v>
      </c>
      <c r="G123" s="832" t="s">
        <v>1778</v>
      </c>
      <c r="H123" s="832" t="s">
        <v>568</v>
      </c>
      <c r="I123" s="832" t="s">
        <v>1789</v>
      </c>
      <c r="J123" s="832" t="s">
        <v>1780</v>
      </c>
      <c r="K123" s="832" t="s">
        <v>1790</v>
      </c>
      <c r="L123" s="835">
        <v>2573.2199999999998</v>
      </c>
      <c r="M123" s="835">
        <v>2573.2199999999998</v>
      </c>
      <c r="N123" s="832">
        <v>1</v>
      </c>
      <c r="O123" s="836">
        <v>0.5</v>
      </c>
      <c r="P123" s="835">
        <v>2573.2199999999998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7</v>
      </c>
      <c r="B124" s="832" t="s">
        <v>1449</v>
      </c>
      <c r="C124" s="832" t="s">
        <v>1454</v>
      </c>
      <c r="D124" s="833" t="s">
        <v>2220</v>
      </c>
      <c r="E124" s="834" t="s">
        <v>1460</v>
      </c>
      <c r="F124" s="832" t="s">
        <v>1450</v>
      </c>
      <c r="G124" s="832" t="s">
        <v>1655</v>
      </c>
      <c r="H124" s="832" t="s">
        <v>657</v>
      </c>
      <c r="I124" s="832" t="s">
        <v>1369</v>
      </c>
      <c r="J124" s="832" t="s">
        <v>1370</v>
      </c>
      <c r="K124" s="832" t="s">
        <v>1371</v>
      </c>
      <c r="L124" s="835">
        <v>0</v>
      </c>
      <c r="M124" s="835">
        <v>0</v>
      </c>
      <c r="N124" s="832">
        <v>25</v>
      </c>
      <c r="O124" s="836">
        <v>9</v>
      </c>
      <c r="P124" s="835">
        <v>0</v>
      </c>
      <c r="Q124" s="837"/>
      <c r="R124" s="832">
        <v>18</v>
      </c>
      <c r="S124" s="837">
        <v>0.72</v>
      </c>
      <c r="T124" s="836">
        <v>6.5</v>
      </c>
      <c r="U124" s="838">
        <v>0.72222222222222221</v>
      </c>
    </row>
    <row r="125" spans="1:21" ht="14.4" customHeight="1" x14ac:dyDescent="0.3">
      <c r="A125" s="831">
        <v>7</v>
      </c>
      <c r="B125" s="832" t="s">
        <v>1449</v>
      </c>
      <c r="C125" s="832" t="s">
        <v>1454</v>
      </c>
      <c r="D125" s="833" t="s">
        <v>2220</v>
      </c>
      <c r="E125" s="834" t="s">
        <v>1460</v>
      </c>
      <c r="F125" s="832" t="s">
        <v>1450</v>
      </c>
      <c r="G125" s="832" t="s">
        <v>1541</v>
      </c>
      <c r="H125" s="832" t="s">
        <v>568</v>
      </c>
      <c r="I125" s="832" t="s">
        <v>1791</v>
      </c>
      <c r="J125" s="832" t="s">
        <v>1543</v>
      </c>
      <c r="K125" s="832" t="s">
        <v>1792</v>
      </c>
      <c r="L125" s="835">
        <v>59.56</v>
      </c>
      <c r="M125" s="835">
        <v>59.56</v>
      </c>
      <c r="N125" s="832">
        <v>1</v>
      </c>
      <c r="O125" s="836">
        <v>1</v>
      </c>
      <c r="P125" s="835">
        <v>59.56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7</v>
      </c>
      <c r="B126" s="832" t="s">
        <v>1449</v>
      </c>
      <c r="C126" s="832" t="s">
        <v>1454</v>
      </c>
      <c r="D126" s="833" t="s">
        <v>2220</v>
      </c>
      <c r="E126" s="834" t="s">
        <v>1460</v>
      </c>
      <c r="F126" s="832" t="s">
        <v>1450</v>
      </c>
      <c r="G126" s="832" t="s">
        <v>1793</v>
      </c>
      <c r="H126" s="832" t="s">
        <v>568</v>
      </c>
      <c r="I126" s="832" t="s">
        <v>1794</v>
      </c>
      <c r="J126" s="832" t="s">
        <v>1795</v>
      </c>
      <c r="K126" s="832" t="s">
        <v>1796</v>
      </c>
      <c r="L126" s="835">
        <v>355.79</v>
      </c>
      <c r="M126" s="835">
        <v>3202.11</v>
      </c>
      <c r="N126" s="832">
        <v>9</v>
      </c>
      <c r="O126" s="836">
        <v>4</v>
      </c>
      <c r="P126" s="835">
        <v>3202.11</v>
      </c>
      <c r="Q126" s="837">
        <v>1</v>
      </c>
      <c r="R126" s="832">
        <v>9</v>
      </c>
      <c r="S126" s="837">
        <v>1</v>
      </c>
      <c r="T126" s="836">
        <v>4</v>
      </c>
      <c r="U126" s="838">
        <v>1</v>
      </c>
    </row>
    <row r="127" spans="1:21" ht="14.4" customHeight="1" x14ac:dyDescent="0.3">
      <c r="A127" s="831">
        <v>7</v>
      </c>
      <c r="B127" s="832" t="s">
        <v>1449</v>
      </c>
      <c r="C127" s="832" t="s">
        <v>1454</v>
      </c>
      <c r="D127" s="833" t="s">
        <v>2220</v>
      </c>
      <c r="E127" s="834" t="s">
        <v>1460</v>
      </c>
      <c r="F127" s="832" t="s">
        <v>1450</v>
      </c>
      <c r="G127" s="832" t="s">
        <v>1793</v>
      </c>
      <c r="H127" s="832" t="s">
        <v>568</v>
      </c>
      <c r="I127" s="832" t="s">
        <v>1797</v>
      </c>
      <c r="J127" s="832" t="s">
        <v>1795</v>
      </c>
      <c r="K127" s="832" t="s">
        <v>1798</v>
      </c>
      <c r="L127" s="835">
        <v>552.64</v>
      </c>
      <c r="M127" s="835">
        <v>2210.56</v>
      </c>
      <c r="N127" s="832">
        <v>4</v>
      </c>
      <c r="O127" s="836">
        <v>2</v>
      </c>
      <c r="P127" s="835">
        <v>2210.56</v>
      </c>
      <c r="Q127" s="837">
        <v>1</v>
      </c>
      <c r="R127" s="832">
        <v>4</v>
      </c>
      <c r="S127" s="837">
        <v>1</v>
      </c>
      <c r="T127" s="836">
        <v>2</v>
      </c>
      <c r="U127" s="838">
        <v>1</v>
      </c>
    </row>
    <row r="128" spans="1:21" ht="14.4" customHeight="1" x14ac:dyDescent="0.3">
      <c r="A128" s="831">
        <v>7</v>
      </c>
      <c r="B128" s="832" t="s">
        <v>1449</v>
      </c>
      <c r="C128" s="832" t="s">
        <v>1454</v>
      </c>
      <c r="D128" s="833" t="s">
        <v>2220</v>
      </c>
      <c r="E128" s="834" t="s">
        <v>1460</v>
      </c>
      <c r="F128" s="832" t="s">
        <v>1450</v>
      </c>
      <c r="G128" s="832" t="s">
        <v>1793</v>
      </c>
      <c r="H128" s="832" t="s">
        <v>568</v>
      </c>
      <c r="I128" s="832" t="s">
        <v>1799</v>
      </c>
      <c r="J128" s="832" t="s">
        <v>1795</v>
      </c>
      <c r="K128" s="832" t="s">
        <v>1800</v>
      </c>
      <c r="L128" s="835">
        <v>764.6</v>
      </c>
      <c r="M128" s="835">
        <v>2293.8000000000002</v>
      </c>
      <c r="N128" s="832">
        <v>3</v>
      </c>
      <c r="O128" s="836">
        <v>2</v>
      </c>
      <c r="P128" s="835">
        <v>2293.8000000000002</v>
      </c>
      <c r="Q128" s="837">
        <v>1</v>
      </c>
      <c r="R128" s="832">
        <v>3</v>
      </c>
      <c r="S128" s="837">
        <v>1</v>
      </c>
      <c r="T128" s="836">
        <v>2</v>
      </c>
      <c r="U128" s="838">
        <v>1</v>
      </c>
    </row>
    <row r="129" spans="1:21" ht="14.4" customHeight="1" x14ac:dyDescent="0.3">
      <c r="A129" s="831">
        <v>7</v>
      </c>
      <c r="B129" s="832" t="s">
        <v>1449</v>
      </c>
      <c r="C129" s="832" t="s">
        <v>1454</v>
      </c>
      <c r="D129" s="833" t="s">
        <v>2220</v>
      </c>
      <c r="E129" s="834" t="s">
        <v>1460</v>
      </c>
      <c r="F129" s="832" t="s">
        <v>1450</v>
      </c>
      <c r="G129" s="832" t="s">
        <v>1793</v>
      </c>
      <c r="H129" s="832" t="s">
        <v>568</v>
      </c>
      <c r="I129" s="832" t="s">
        <v>1801</v>
      </c>
      <c r="J129" s="832" t="s">
        <v>1795</v>
      </c>
      <c r="K129" s="832" t="s">
        <v>1802</v>
      </c>
      <c r="L129" s="835">
        <v>0</v>
      </c>
      <c r="M129" s="835">
        <v>0</v>
      </c>
      <c r="N129" s="832">
        <v>3</v>
      </c>
      <c r="O129" s="836">
        <v>1</v>
      </c>
      <c r="P129" s="835">
        <v>0</v>
      </c>
      <c r="Q129" s="837"/>
      <c r="R129" s="832">
        <v>3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7</v>
      </c>
      <c r="B130" s="832" t="s">
        <v>1449</v>
      </c>
      <c r="C130" s="832" t="s">
        <v>1454</v>
      </c>
      <c r="D130" s="833" t="s">
        <v>2220</v>
      </c>
      <c r="E130" s="834" t="s">
        <v>1460</v>
      </c>
      <c r="F130" s="832" t="s">
        <v>1450</v>
      </c>
      <c r="G130" s="832" t="s">
        <v>1803</v>
      </c>
      <c r="H130" s="832" t="s">
        <v>568</v>
      </c>
      <c r="I130" s="832" t="s">
        <v>1804</v>
      </c>
      <c r="J130" s="832" t="s">
        <v>1805</v>
      </c>
      <c r="K130" s="832" t="s">
        <v>1746</v>
      </c>
      <c r="L130" s="835">
        <v>38.56</v>
      </c>
      <c r="M130" s="835">
        <v>231.36</v>
      </c>
      <c r="N130" s="832">
        <v>6</v>
      </c>
      <c r="O130" s="836">
        <v>0.5</v>
      </c>
      <c r="P130" s="835">
        <v>231.36</v>
      </c>
      <c r="Q130" s="837">
        <v>1</v>
      </c>
      <c r="R130" s="832">
        <v>6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7</v>
      </c>
      <c r="B131" s="832" t="s">
        <v>1449</v>
      </c>
      <c r="C131" s="832" t="s">
        <v>1454</v>
      </c>
      <c r="D131" s="833" t="s">
        <v>2220</v>
      </c>
      <c r="E131" s="834" t="s">
        <v>1460</v>
      </c>
      <c r="F131" s="832" t="s">
        <v>1450</v>
      </c>
      <c r="G131" s="832" t="s">
        <v>1806</v>
      </c>
      <c r="H131" s="832" t="s">
        <v>568</v>
      </c>
      <c r="I131" s="832" t="s">
        <v>1807</v>
      </c>
      <c r="J131" s="832" t="s">
        <v>1808</v>
      </c>
      <c r="K131" s="832" t="s">
        <v>1809</v>
      </c>
      <c r="L131" s="835">
        <v>140.94999999999999</v>
      </c>
      <c r="M131" s="835">
        <v>845.69999999999993</v>
      </c>
      <c r="N131" s="832">
        <v>6</v>
      </c>
      <c r="O131" s="836">
        <v>0.5</v>
      </c>
      <c r="P131" s="835">
        <v>845.69999999999993</v>
      </c>
      <c r="Q131" s="837">
        <v>1</v>
      </c>
      <c r="R131" s="832">
        <v>6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7</v>
      </c>
      <c r="B132" s="832" t="s">
        <v>1449</v>
      </c>
      <c r="C132" s="832" t="s">
        <v>1454</v>
      </c>
      <c r="D132" s="833" t="s">
        <v>2220</v>
      </c>
      <c r="E132" s="834" t="s">
        <v>1460</v>
      </c>
      <c r="F132" s="832" t="s">
        <v>1450</v>
      </c>
      <c r="G132" s="832" t="s">
        <v>1806</v>
      </c>
      <c r="H132" s="832" t="s">
        <v>568</v>
      </c>
      <c r="I132" s="832" t="s">
        <v>1810</v>
      </c>
      <c r="J132" s="832" t="s">
        <v>1811</v>
      </c>
      <c r="K132" s="832" t="s">
        <v>1812</v>
      </c>
      <c r="L132" s="835">
        <v>187.92</v>
      </c>
      <c r="M132" s="835">
        <v>187.92</v>
      </c>
      <c r="N132" s="832">
        <v>1</v>
      </c>
      <c r="O132" s="836">
        <v>0.5</v>
      </c>
      <c r="P132" s="835">
        <v>187.92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7</v>
      </c>
      <c r="B133" s="832" t="s">
        <v>1449</v>
      </c>
      <c r="C133" s="832" t="s">
        <v>1454</v>
      </c>
      <c r="D133" s="833" t="s">
        <v>2220</v>
      </c>
      <c r="E133" s="834" t="s">
        <v>1460</v>
      </c>
      <c r="F133" s="832" t="s">
        <v>1450</v>
      </c>
      <c r="G133" s="832" t="s">
        <v>1813</v>
      </c>
      <c r="H133" s="832" t="s">
        <v>657</v>
      </c>
      <c r="I133" s="832" t="s">
        <v>1814</v>
      </c>
      <c r="J133" s="832" t="s">
        <v>1815</v>
      </c>
      <c r="K133" s="832" t="s">
        <v>1816</v>
      </c>
      <c r="L133" s="835">
        <v>80.53</v>
      </c>
      <c r="M133" s="835">
        <v>322.12</v>
      </c>
      <c r="N133" s="832">
        <v>4</v>
      </c>
      <c r="O133" s="836">
        <v>1</v>
      </c>
      <c r="P133" s="835">
        <v>161.06</v>
      </c>
      <c r="Q133" s="837">
        <v>0.5</v>
      </c>
      <c r="R133" s="832">
        <v>2</v>
      </c>
      <c r="S133" s="837">
        <v>0.5</v>
      </c>
      <c r="T133" s="836">
        <v>0.5</v>
      </c>
      <c r="U133" s="838">
        <v>0.5</v>
      </c>
    </row>
    <row r="134" spans="1:21" ht="14.4" customHeight="1" x14ac:dyDescent="0.3">
      <c r="A134" s="831">
        <v>7</v>
      </c>
      <c r="B134" s="832" t="s">
        <v>1449</v>
      </c>
      <c r="C134" s="832" t="s">
        <v>1454</v>
      </c>
      <c r="D134" s="833" t="s">
        <v>2220</v>
      </c>
      <c r="E134" s="834" t="s">
        <v>1460</v>
      </c>
      <c r="F134" s="832" t="s">
        <v>1450</v>
      </c>
      <c r="G134" s="832" t="s">
        <v>1813</v>
      </c>
      <c r="H134" s="832" t="s">
        <v>657</v>
      </c>
      <c r="I134" s="832" t="s">
        <v>1817</v>
      </c>
      <c r="J134" s="832" t="s">
        <v>1815</v>
      </c>
      <c r="K134" s="832" t="s">
        <v>1818</v>
      </c>
      <c r="L134" s="835">
        <v>533.42999999999995</v>
      </c>
      <c r="M134" s="835">
        <v>533.42999999999995</v>
      </c>
      <c r="N134" s="832">
        <v>1</v>
      </c>
      <c r="O134" s="836">
        <v>0.5</v>
      </c>
      <c r="P134" s="835">
        <v>533.42999999999995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7</v>
      </c>
      <c r="B135" s="832" t="s">
        <v>1449</v>
      </c>
      <c r="C135" s="832" t="s">
        <v>1454</v>
      </c>
      <c r="D135" s="833" t="s">
        <v>2220</v>
      </c>
      <c r="E135" s="834" t="s">
        <v>1460</v>
      </c>
      <c r="F135" s="832" t="s">
        <v>1450</v>
      </c>
      <c r="G135" s="832" t="s">
        <v>1503</v>
      </c>
      <c r="H135" s="832" t="s">
        <v>657</v>
      </c>
      <c r="I135" s="832" t="s">
        <v>1504</v>
      </c>
      <c r="J135" s="832" t="s">
        <v>980</v>
      </c>
      <c r="K135" s="832" t="s">
        <v>1505</v>
      </c>
      <c r="L135" s="835">
        <v>0</v>
      </c>
      <c r="M135" s="835">
        <v>0</v>
      </c>
      <c r="N135" s="832">
        <v>1</v>
      </c>
      <c r="O135" s="836">
        <v>0.5</v>
      </c>
      <c r="P135" s="835">
        <v>0</v>
      </c>
      <c r="Q135" s="837"/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7</v>
      </c>
      <c r="B136" s="832" t="s">
        <v>1449</v>
      </c>
      <c r="C136" s="832" t="s">
        <v>1454</v>
      </c>
      <c r="D136" s="833" t="s">
        <v>2220</v>
      </c>
      <c r="E136" s="834" t="s">
        <v>1460</v>
      </c>
      <c r="F136" s="832" t="s">
        <v>1450</v>
      </c>
      <c r="G136" s="832" t="s">
        <v>1503</v>
      </c>
      <c r="H136" s="832" t="s">
        <v>657</v>
      </c>
      <c r="I136" s="832" t="s">
        <v>1386</v>
      </c>
      <c r="J136" s="832" t="s">
        <v>980</v>
      </c>
      <c r="K136" s="832" t="s">
        <v>1387</v>
      </c>
      <c r="L136" s="835">
        <v>0</v>
      </c>
      <c r="M136" s="835">
        <v>0</v>
      </c>
      <c r="N136" s="832">
        <v>2</v>
      </c>
      <c r="O136" s="836">
        <v>1</v>
      </c>
      <c r="P136" s="835">
        <v>0</v>
      </c>
      <c r="Q136" s="837"/>
      <c r="R136" s="832">
        <v>2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7</v>
      </c>
      <c r="B137" s="832" t="s">
        <v>1449</v>
      </c>
      <c r="C137" s="832" t="s">
        <v>1454</v>
      </c>
      <c r="D137" s="833" t="s">
        <v>2220</v>
      </c>
      <c r="E137" s="834" t="s">
        <v>1460</v>
      </c>
      <c r="F137" s="832" t="s">
        <v>1450</v>
      </c>
      <c r="G137" s="832" t="s">
        <v>1552</v>
      </c>
      <c r="H137" s="832" t="s">
        <v>568</v>
      </c>
      <c r="I137" s="832" t="s">
        <v>1819</v>
      </c>
      <c r="J137" s="832" t="s">
        <v>1820</v>
      </c>
      <c r="K137" s="832" t="s">
        <v>1821</v>
      </c>
      <c r="L137" s="835">
        <v>50.32</v>
      </c>
      <c r="M137" s="835">
        <v>301.92</v>
      </c>
      <c r="N137" s="832">
        <v>6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7</v>
      </c>
      <c r="B138" s="832" t="s">
        <v>1449</v>
      </c>
      <c r="C138" s="832" t="s">
        <v>1454</v>
      </c>
      <c r="D138" s="833" t="s">
        <v>2220</v>
      </c>
      <c r="E138" s="834" t="s">
        <v>1460</v>
      </c>
      <c r="F138" s="832" t="s">
        <v>1450</v>
      </c>
      <c r="G138" s="832" t="s">
        <v>1552</v>
      </c>
      <c r="H138" s="832" t="s">
        <v>568</v>
      </c>
      <c r="I138" s="832" t="s">
        <v>1553</v>
      </c>
      <c r="J138" s="832" t="s">
        <v>1554</v>
      </c>
      <c r="K138" s="832" t="s">
        <v>1555</v>
      </c>
      <c r="L138" s="835">
        <v>299.83999999999997</v>
      </c>
      <c r="M138" s="835">
        <v>1199.3599999999999</v>
      </c>
      <c r="N138" s="832">
        <v>4</v>
      </c>
      <c r="O138" s="836">
        <v>1.5</v>
      </c>
      <c r="P138" s="835">
        <v>599.67999999999995</v>
      </c>
      <c r="Q138" s="837">
        <v>0.5</v>
      </c>
      <c r="R138" s="832">
        <v>2</v>
      </c>
      <c r="S138" s="837">
        <v>0.5</v>
      </c>
      <c r="T138" s="836">
        <v>1</v>
      </c>
      <c r="U138" s="838">
        <v>0.66666666666666663</v>
      </c>
    </row>
    <row r="139" spans="1:21" ht="14.4" customHeight="1" x14ac:dyDescent="0.3">
      <c r="A139" s="831">
        <v>7</v>
      </c>
      <c r="B139" s="832" t="s">
        <v>1449</v>
      </c>
      <c r="C139" s="832" t="s">
        <v>1454</v>
      </c>
      <c r="D139" s="833" t="s">
        <v>2220</v>
      </c>
      <c r="E139" s="834" t="s">
        <v>1460</v>
      </c>
      <c r="F139" s="832" t="s">
        <v>1450</v>
      </c>
      <c r="G139" s="832" t="s">
        <v>1552</v>
      </c>
      <c r="H139" s="832" t="s">
        <v>568</v>
      </c>
      <c r="I139" s="832" t="s">
        <v>1822</v>
      </c>
      <c r="J139" s="832" t="s">
        <v>1823</v>
      </c>
      <c r="K139" s="832" t="s">
        <v>1824</v>
      </c>
      <c r="L139" s="835">
        <v>99.94</v>
      </c>
      <c r="M139" s="835">
        <v>599.64</v>
      </c>
      <c r="N139" s="832">
        <v>6</v>
      </c>
      <c r="O139" s="836">
        <v>0.5</v>
      </c>
      <c r="P139" s="835">
        <v>599.64</v>
      </c>
      <c r="Q139" s="837">
        <v>1</v>
      </c>
      <c r="R139" s="832">
        <v>6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7</v>
      </c>
      <c r="B140" s="832" t="s">
        <v>1449</v>
      </c>
      <c r="C140" s="832" t="s">
        <v>1454</v>
      </c>
      <c r="D140" s="833" t="s">
        <v>2220</v>
      </c>
      <c r="E140" s="834" t="s">
        <v>1460</v>
      </c>
      <c r="F140" s="832" t="s">
        <v>1450</v>
      </c>
      <c r="G140" s="832" t="s">
        <v>1552</v>
      </c>
      <c r="H140" s="832" t="s">
        <v>568</v>
      </c>
      <c r="I140" s="832" t="s">
        <v>1825</v>
      </c>
      <c r="J140" s="832" t="s">
        <v>1820</v>
      </c>
      <c r="K140" s="832" t="s">
        <v>1821</v>
      </c>
      <c r="L140" s="835">
        <v>50.32</v>
      </c>
      <c r="M140" s="835">
        <v>1157.3600000000001</v>
      </c>
      <c r="N140" s="832">
        <v>23</v>
      </c>
      <c r="O140" s="836">
        <v>6</v>
      </c>
      <c r="P140" s="835">
        <v>754.80000000000018</v>
      </c>
      <c r="Q140" s="837">
        <v>0.65217391304347838</v>
      </c>
      <c r="R140" s="832">
        <v>15</v>
      </c>
      <c r="S140" s="837">
        <v>0.65217391304347827</v>
      </c>
      <c r="T140" s="836">
        <v>4</v>
      </c>
      <c r="U140" s="838">
        <v>0.66666666666666663</v>
      </c>
    </row>
    <row r="141" spans="1:21" ht="14.4" customHeight="1" x14ac:dyDescent="0.3">
      <c r="A141" s="831">
        <v>7</v>
      </c>
      <c r="B141" s="832" t="s">
        <v>1449</v>
      </c>
      <c r="C141" s="832" t="s">
        <v>1454</v>
      </c>
      <c r="D141" s="833" t="s">
        <v>2220</v>
      </c>
      <c r="E141" s="834" t="s">
        <v>1460</v>
      </c>
      <c r="F141" s="832" t="s">
        <v>1450</v>
      </c>
      <c r="G141" s="832" t="s">
        <v>1552</v>
      </c>
      <c r="H141" s="832" t="s">
        <v>568</v>
      </c>
      <c r="I141" s="832" t="s">
        <v>1826</v>
      </c>
      <c r="J141" s="832" t="s">
        <v>1827</v>
      </c>
      <c r="K141" s="832" t="s">
        <v>1828</v>
      </c>
      <c r="L141" s="835">
        <v>95.29</v>
      </c>
      <c r="M141" s="835">
        <v>95.29</v>
      </c>
      <c r="N141" s="832">
        <v>1</v>
      </c>
      <c r="O141" s="836">
        <v>0.5</v>
      </c>
      <c r="P141" s="835">
        <v>95.29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7</v>
      </c>
      <c r="B142" s="832" t="s">
        <v>1449</v>
      </c>
      <c r="C142" s="832" t="s">
        <v>1454</v>
      </c>
      <c r="D142" s="833" t="s">
        <v>2220</v>
      </c>
      <c r="E142" s="834" t="s">
        <v>1460</v>
      </c>
      <c r="F142" s="832" t="s">
        <v>1450</v>
      </c>
      <c r="G142" s="832" t="s">
        <v>1552</v>
      </c>
      <c r="H142" s="832" t="s">
        <v>568</v>
      </c>
      <c r="I142" s="832" t="s">
        <v>1829</v>
      </c>
      <c r="J142" s="832" t="s">
        <v>1827</v>
      </c>
      <c r="K142" s="832" t="s">
        <v>1830</v>
      </c>
      <c r="L142" s="835">
        <v>199.89</v>
      </c>
      <c r="M142" s="835">
        <v>2798.46</v>
      </c>
      <c r="N142" s="832">
        <v>14</v>
      </c>
      <c r="O142" s="836">
        <v>4</v>
      </c>
      <c r="P142" s="835">
        <v>1399.23</v>
      </c>
      <c r="Q142" s="837">
        <v>0.5</v>
      </c>
      <c r="R142" s="832">
        <v>7</v>
      </c>
      <c r="S142" s="837">
        <v>0.5</v>
      </c>
      <c r="T142" s="836">
        <v>2.5</v>
      </c>
      <c r="U142" s="838">
        <v>0.625</v>
      </c>
    </row>
    <row r="143" spans="1:21" ht="14.4" customHeight="1" x14ac:dyDescent="0.3">
      <c r="A143" s="831">
        <v>7</v>
      </c>
      <c r="B143" s="832" t="s">
        <v>1449</v>
      </c>
      <c r="C143" s="832" t="s">
        <v>1454</v>
      </c>
      <c r="D143" s="833" t="s">
        <v>2220</v>
      </c>
      <c r="E143" s="834" t="s">
        <v>1460</v>
      </c>
      <c r="F143" s="832" t="s">
        <v>1450</v>
      </c>
      <c r="G143" s="832" t="s">
        <v>1552</v>
      </c>
      <c r="H143" s="832" t="s">
        <v>568</v>
      </c>
      <c r="I143" s="832" t="s">
        <v>1831</v>
      </c>
      <c r="J143" s="832" t="s">
        <v>1832</v>
      </c>
      <c r="K143" s="832" t="s">
        <v>1833</v>
      </c>
      <c r="L143" s="835">
        <v>50.32</v>
      </c>
      <c r="M143" s="835">
        <v>150.96</v>
      </c>
      <c r="N143" s="832">
        <v>3</v>
      </c>
      <c r="O143" s="836">
        <v>0.5</v>
      </c>
      <c r="P143" s="835">
        <v>150.96</v>
      </c>
      <c r="Q143" s="837">
        <v>1</v>
      </c>
      <c r="R143" s="832">
        <v>3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7</v>
      </c>
      <c r="B144" s="832" t="s">
        <v>1449</v>
      </c>
      <c r="C144" s="832" t="s">
        <v>1454</v>
      </c>
      <c r="D144" s="833" t="s">
        <v>2220</v>
      </c>
      <c r="E144" s="834" t="s">
        <v>1460</v>
      </c>
      <c r="F144" s="832" t="s">
        <v>1450</v>
      </c>
      <c r="G144" s="832" t="s">
        <v>1834</v>
      </c>
      <c r="H144" s="832" t="s">
        <v>657</v>
      </c>
      <c r="I144" s="832" t="s">
        <v>1835</v>
      </c>
      <c r="J144" s="832" t="s">
        <v>760</v>
      </c>
      <c r="K144" s="832" t="s">
        <v>1836</v>
      </c>
      <c r="L144" s="835">
        <v>0</v>
      </c>
      <c r="M144" s="835">
        <v>0</v>
      </c>
      <c r="N144" s="832">
        <v>1</v>
      </c>
      <c r="O144" s="836">
        <v>1</v>
      </c>
      <c r="P144" s="835"/>
      <c r="Q144" s="837"/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7</v>
      </c>
      <c r="B145" s="832" t="s">
        <v>1449</v>
      </c>
      <c r="C145" s="832" t="s">
        <v>1454</v>
      </c>
      <c r="D145" s="833" t="s">
        <v>2220</v>
      </c>
      <c r="E145" s="834" t="s">
        <v>1464</v>
      </c>
      <c r="F145" s="832" t="s">
        <v>1450</v>
      </c>
      <c r="G145" s="832" t="s">
        <v>1519</v>
      </c>
      <c r="H145" s="832" t="s">
        <v>568</v>
      </c>
      <c r="I145" s="832" t="s">
        <v>1520</v>
      </c>
      <c r="J145" s="832" t="s">
        <v>970</v>
      </c>
      <c r="K145" s="832" t="s">
        <v>1521</v>
      </c>
      <c r="L145" s="835">
        <v>34.15</v>
      </c>
      <c r="M145" s="835">
        <v>34.15</v>
      </c>
      <c r="N145" s="832">
        <v>1</v>
      </c>
      <c r="O145" s="836">
        <v>0.5</v>
      </c>
      <c r="P145" s="835">
        <v>34.15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" customHeight="1" x14ac:dyDescent="0.3">
      <c r="A146" s="831">
        <v>7</v>
      </c>
      <c r="B146" s="832" t="s">
        <v>1449</v>
      </c>
      <c r="C146" s="832" t="s">
        <v>1454</v>
      </c>
      <c r="D146" s="833" t="s">
        <v>2220</v>
      </c>
      <c r="E146" s="834" t="s">
        <v>1464</v>
      </c>
      <c r="F146" s="832" t="s">
        <v>1450</v>
      </c>
      <c r="G146" s="832" t="s">
        <v>1778</v>
      </c>
      <c r="H146" s="832" t="s">
        <v>568</v>
      </c>
      <c r="I146" s="832" t="s">
        <v>1837</v>
      </c>
      <c r="J146" s="832" t="s">
        <v>1838</v>
      </c>
      <c r="K146" s="832" t="s">
        <v>1839</v>
      </c>
      <c r="L146" s="835">
        <v>1793.62</v>
      </c>
      <c r="M146" s="835">
        <v>3587.24</v>
      </c>
      <c r="N146" s="832">
        <v>2</v>
      </c>
      <c r="O146" s="836">
        <v>0.5</v>
      </c>
      <c r="P146" s="835">
        <v>3587.24</v>
      </c>
      <c r="Q146" s="837">
        <v>1</v>
      </c>
      <c r="R146" s="832">
        <v>2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7</v>
      </c>
      <c r="B147" s="832" t="s">
        <v>1449</v>
      </c>
      <c r="C147" s="832" t="s">
        <v>1454</v>
      </c>
      <c r="D147" s="833" t="s">
        <v>2220</v>
      </c>
      <c r="E147" s="834" t="s">
        <v>1465</v>
      </c>
      <c r="F147" s="832" t="s">
        <v>1450</v>
      </c>
      <c r="G147" s="832" t="s">
        <v>1492</v>
      </c>
      <c r="H147" s="832" t="s">
        <v>568</v>
      </c>
      <c r="I147" s="832" t="s">
        <v>1840</v>
      </c>
      <c r="J147" s="832" t="s">
        <v>1494</v>
      </c>
      <c r="K147" s="832" t="s">
        <v>1841</v>
      </c>
      <c r="L147" s="835">
        <v>32.28</v>
      </c>
      <c r="M147" s="835">
        <v>32.28</v>
      </c>
      <c r="N147" s="832">
        <v>1</v>
      </c>
      <c r="O147" s="836">
        <v>1</v>
      </c>
      <c r="P147" s="835">
        <v>32.28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7</v>
      </c>
      <c r="B148" s="832" t="s">
        <v>1449</v>
      </c>
      <c r="C148" s="832" t="s">
        <v>1454</v>
      </c>
      <c r="D148" s="833" t="s">
        <v>2220</v>
      </c>
      <c r="E148" s="834" t="s">
        <v>1465</v>
      </c>
      <c r="F148" s="832" t="s">
        <v>1450</v>
      </c>
      <c r="G148" s="832" t="s">
        <v>1656</v>
      </c>
      <c r="H148" s="832" t="s">
        <v>568</v>
      </c>
      <c r="I148" s="832" t="s">
        <v>1657</v>
      </c>
      <c r="J148" s="832" t="s">
        <v>1658</v>
      </c>
      <c r="K148" s="832" t="s">
        <v>1659</v>
      </c>
      <c r="L148" s="835">
        <v>55.77</v>
      </c>
      <c r="M148" s="835">
        <v>111.54</v>
      </c>
      <c r="N148" s="832">
        <v>2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7</v>
      </c>
      <c r="B149" s="832" t="s">
        <v>1449</v>
      </c>
      <c r="C149" s="832" t="s">
        <v>1454</v>
      </c>
      <c r="D149" s="833" t="s">
        <v>2220</v>
      </c>
      <c r="E149" s="834" t="s">
        <v>1465</v>
      </c>
      <c r="F149" s="832" t="s">
        <v>1450</v>
      </c>
      <c r="G149" s="832" t="s">
        <v>1668</v>
      </c>
      <c r="H149" s="832" t="s">
        <v>568</v>
      </c>
      <c r="I149" s="832" t="s">
        <v>1669</v>
      </c>
      <c r="J149" s="832" t="s">
        <v>1670</v>
      </c>
      <c r="K149" s="832" t="s">
        <v>1671</v>
      </c>
      <c r="L149" s="835">
        <v>754.04</v>
      </c>
      <c r="M149" s="835">
        <v>13572.72</v>
      </c>
      <c r="N149" s="832">
        <v>18</v>
      </c>
      <c r="O149" s="836">
        <v>3</v>
      </c>
      <c r="P149" s="835">
        <v>9048.48</v>
      </c>
      <c r="Q149" s="837">
        <v>0.66666666666666663</v>
      </c>
      <c r="R149" s="832">
        <v>12</v>
      </c>
      <c r="S149" s="837">
        <v>0.66666666666666663</v>
      </c>
      <c r="T149" s="836">
        <v>2</v>
      </c>
      <c r="U149" s="838">
        <v>0.66666666666666663</v>
      </c>
    </row>
    <row r="150" spans="1:21" ht="14.4" customHeight="1" x14ac:dyDescent="0.3">
      <c r="A150" s="831">
        <v>7</v>
      </c>
      <c r="B150" s="832" t="s">
        <v>1449</v>
      </c>
      <c r="C150" s="832" t="s">
        <v>1454</v>
      </c>
      <c r="D150" s="833" t="s">
        <v>2220</v>
      </c>
      <c r="E150" s="834" t="s">
        <v>1465</v>
      </c>
      <c r="F150" s="832" t="s">
        <v>1450</v>
      </c>
      <c r="G150" s="832" t="s">
        <v>1509</v>
      </c>
      <c r="H150" s="832" t="s">
        <v>657</v>
      </c>
      <c r="I150" s="832" t="s">
        <v>1679</v>
      </c>
      <c r="J150" s="832" t="s">
        <v>1680</v>
      </c>
      <c r="K150" s="832" t="s">
        <v>1400</v>
      </c>
      <c r="L150" s="835">
        <v>65.989999999999995</v>
      </c>
      <c r="M150" s="835">
        <v>131.97999999999999</v>
      </c>
      <c r="N150" s="832">
        <v>2</v>
      </c>
      <c r="O150" s="836">
        <v>1</v>
      </c>
      <c r="P150" s="835">
        <v>131.97999999999999</v>
      </c>
      <c r="Q150" s="837">
        <v>1</v>
      </c>
      <c r="R150" s="832">
        <v>2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7</v>
      </c>
      <c r="B151" s="832" t="s">
        <v>1449</v>
      </c>
      <c r="C151" s="832" t="s">
        <v>1454</v>
      </c>
      <c r="D151" s="833" t="s">
        <v>2220</v>
      </c>
      <c r="E151" s="834" t="s">
        <v>1465</v>
      </c>
      <c r="F151" s="832" t="s">
        <v>1450</v>
      </c>
      <c r="G151" s="832" t="s">
        <v>1842</v>
      </c>
      <c r="H151" s="832" t="s">
        <v>568</v>
      </c>
      <c r="I151" s="832" t="s">
        <v>1843</v>
      </c>
      <c r="J151" s="832" t="s">
        <v>1844</v>
      </c>
      <c r="K151" s="832" t="s">
        <v>1845</v>
      </c>
      <c r="L151" s="835">
        <v>236.03</v>
      </c>
      <c r="M151" s="835">
        <v>236.03</v>
      </c>
      <c r="N151" s="832">
        <v>1</v>
      </c>
      <c r="O151" s="836">
        <v>0.5</v>
      </c>
      <c r="P151" s="835">
        <v>236.03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7</v>
      </c>
      <c r="B152" s="832" t="s">
        <v>1449</v>
      </c>
      <c r="C152" s="832" t="s">
        <v>1454</v>
      </c>
      <c r="D152" s="833" t="s">
        <v>2220</v>
      </c>
      <c r="E152" s="834" t="s">
        <v>1465</v>
      </c>
      <c r="F152" s="832" t="s">
        <v>1450</v>
      </c>
      <c r="G152" s="832" t="s">
        <v>1683</v>
      </c>
      <c r="H152" s="832" t="s">
        <v>568</v>
      </c>
      <c r="I152" s="832" t="s">
        <v>1684</v>
      </c>
      <c r="J152" s="832" t="s">
        <v>1685</v>
      </c>
      <c r="K152" s="832" t="s">
        <v>1686</v>
      </c>
      <c r="L152" s="835">
        <v>29.13</v>
      </c>
      <c r="M152" s="835">
        <v>174.78</v>
      </c>
      <c r="N152" s="832">
        <v>6</v>
      </c>
      <c r="O152" s="836">
        <v>2</v>
      </c>
      <c r="P152" s="835">
        <v>58.26</v>
      </c>
      <c r="Q152" s="837">
        <v>0.33333333333333331</v>
      </c>
      <c r="R152" s="832">
        <v>2</v>
      </c>
      <c r="S152" s="837">
        <v>0.33333333333333331</v>
      </c>
      <c r="T152" s="836">
        <v>0.5</v>
      </c>
      <c r="U152" s="838">
        <v>0.25</v>
      </c>
    </row>
    <row r="153" spans="1:21" ht="14.4" customHeight="1" x14ac:dyDescent="0.3">
      <c r="A153" s="831">
        <v>7</v>
      </c>
      <c r="B153" s="832" t="s">
        <v>1449</v>
      </c>
      <c r="C153" s="832" t="s">
        <v>1454</v>
      </c>
      <c r="D153" s="833" t="s">
        <v>2220</v>
      </c>
      <c r="E153" s="834" t="s">
        <v>1465</v>
      </c>
      <c r="F153" s="832" t="s">
        <v>1450</v>
      </c>
      <c r="G153" s="832" t="s">
        <v>1683</v>
      </c>
      <c r="H153" s="832" t="s">
        <v>568</v>
      </c>
      <c r="I153" s="832" t="s">
        <v>1687</v>
      </c>
      <c r="J153" s="832" t="s">
        <v>1685</v>
      </c>
      <c r="K153" s="832" t="s">
        <v>1688</v>
      </c>
      <c r="L153" s="835">
        <v>80.319999999999993</v>
      </c>
      <c r="M153" s="835">
        <v>80.319999999999993</v>
      </c>
      <c r="N153" s="832">
        <v>1</v>
      </c>
      <c r="O153" s="836">
        <v>0.5</v>
      </c>
      <c r="P153" s="835">
        <v>80.319999999999993</v>
      </c>
      <c r="Q153" s="837">
        <v>1</v>
      </c>
      <c r="R153" s="832">
        <v>1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7</v>
      </c>
      <c r="B154" s="832" t="s">
        <v>1449</v>
      </c>
      <c r="C154" s="832" t="s">
        <v>1454</v>
      </c>
      <c r="D154" s="833" t="s">
        <v>2220</v>
      </c>
      <c r="E154" s="834" t="s">
        <v>1465</v>
      </c>
      <c r="F154" s="832" t="s">
        <v>1450</v>
      </c>
      <c r="G154" s="832" t="s">
        <v>1689</v>
      </c>
      <c r="H154" s="832" t="s">
        <v>657</v>
      </c>
      <c r="I154" s="832" t="s">
        <v>1690</v>
      </c>
      <c r="J154" s="832" t="s">
        <v>1691</v>
      </c>
      <c r="K154" s="832" t="s">
        <v>1692</v>
      </c>
      <c r="L154" s="835">
        <v>561.76</v>
      </c>
      <c r="M154" s="835">
        <v>1685.28</v>
      </c>
      <c r="N154" s="832">
        <v>3</v>
      </c>
      <c r="O154" s="836">
        <v>0.5</v>
      </c>
      <c r="P154" s="835">
        <v>1685.28</v>
      </c>
      <c r="Q154" s="837">
        <v>1</v>
      </c>
      <c r="R154" s="832">
        <v>3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7</v>
      </c>
      <c r="B155" s="832" t="s">
        <v>1449</v>
      </c>
      <c r="C155" s="832" t="s">
        <v>1454</v>
      </c>
      <c r="D155" s="833" t="s">
        <v>2220</v>
      </c>
      <c r="E155" s="834" t="s">
        <v>1465</v>
      </c>
      <c r="F155" s="832" t="s">
        <v>1450</v>
      </c>
      <c r="G155" s="832" t="s">
        <v>1689</v>
      </c>
      <c r="H155" s="832" t="s">
        <v>657</v>
      </c>
      <c r="I155" s="832" t="s">
        <v>1846</v>
      </c>
      <c r="J155" s="832" t="s">
        <v>1691</v>
      </c>
      <c r="K155" s="832" t="s">
        <v>1847</v>
      </c>
      <c r="L155" s="835">
        <v>70.23</v>
      </c>
      <c r="M155" s="835">
        <v>140.46</v>
      </c>
      <c r="N155" s="832">
        <v>2</v>
      </c>
      <c r="O155" s="836">
        <v>0.5</v>
      </c>
      <c r="P155" s="835">
        <v>140.46</v>
      </c>
      <c r="Q155" s="837">
        <v>1</v>
      </c>
      <c r="R155" s="832">
        <v>2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7</v>
      </c>
      <c r="B156" s="832" t="s">
        <v>1449</v>
      </c>
      <c r="C156" s="832" t="s">
        <v>1454</v>
      </c>
      <c r="D156" s="833" t="s">
        <v>2220</v>
      </c>
      <c r="E156" s="834" t="s">
        <v>1465</v>
      </c>
      <c r="F156" s="832" t="s">
        <v>1450</v>
      </c>
      <c r="G156" s="832" t="s">
        <v>1696</v>
      </c>
      <c r="H156" s="832" t="s">
        <v>568</v>
      </c>
      <c r="I156" s="832" t="s">
        <v>1848</v>
      </c>
      <c r="J156" s="832" t="s">
        <v>1849</v>
      </c>
      <c r="K156" s="832" t="s">
        <v>1850</v>
      </c>
      <c r="L156" s="835">
        <v>5322.08</v>
      </c>
      <c r="M156" s="835">
        <v>5322.08</v>
      </c>
      <c r="N156" s="832">
        <v>1</v>
      </c>
      <c r="O156" s="836">
        <v>1</v>
      </c>
      <c r="P156" s="835">
        <v>5322.08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7</v>
      </c>
      <c r="B157" s="832" t="s">
        <v>1449</v>
      </c>
      <c r="C157" s="832" t="s">
        <v>1454</v>
      </c>
      <c r="D157" s="833" t="s">
        <v>2220</v>
      </c>
      <c r="E157" s="834" t="s">
        <v>1465</v>
      </c>
      <c r="F157" s="832" t="s">
        <v>1450</v>
      </c>
      <c r="G157" s="832" t="s">
        <v>1696</v>
      </c>
      <c r="H157" s="832" t="s">
        <v>568</v>
      </c>
      <c r="I157" s="832" t="s">
        <v>1851</v>
      </c>
      <c r="J157" s="832" t="s">
        <v>1698</v>
      </c>
      <c r="K157" s="832" t="s">
        <v>1852</v>
      </c>
      <c r="L157" s="835">
        <v>1938.97</v>
      </c>
      <c r="M157" s="835">
        <v>27145.58</v>
      </c>
      <c r="N157" s="832">
        <v>14</v>
      </c>
      <c r="O157" s="836">
        <v>3</v>
      </c>
      <c r="P157" s="835">
        <v>27145.58</v>
      </c>
      <c r="Q157" s="837">
        <v>1</v>
      </c>
      <c r="R157" s="832">
        <v>14</v>
      </c>
      <c r="S157" s="837">
        <v>1</v>
      </c>
      <c r="T157" s="836">
        <v>3</v>
      </c>
      <c r="U157" s="838">
        <v>1</v>
      </c>
    </row>
    <row r="158" spans="1:21" ht="14.4" customHeight="1" x14ac:dyDescent="0.3">
      <c r="A158" s="831">
        <v>7</v>
      </c>
      <c r="B158" s="832" t="s">
        <v>1449</v>
      </c>
      <c r="C158" s="832" t="s">
        <v>1454</v>
      </c>
      <c r="D158" s="833" t="s">
        <v>2220</v>
      </c>
      <c r="E158" s="834" t="s">
        <v>1465</v>
      </c>
      <c r="F158" s="832" t="s">
        <v>1450</v>
      </c>
      <c r="G158" s="832" t="s">
        <v>1696</v>
      </c>
      <c r="H158" s="832" t="s">
        <v>568</v>
      </c>
      <c r="I158" s="832" t="s">
        <v>1853</v>
      </c>
      <c r="J158" s="832" t="s">
        <v>1698</v>
      </c>
      <c r="K158" s="832" t="s">
        <v>1854</v>
      </c>
      <c r="L158" s="835">
        <v>1454.23</v>
      </c>
      <c r="M158" s="835">
        <v>8725.380000000001</v>
      </c>
      <c r="N158" s="832">
        <v>6</v>
      </c>
      <c r="O158" s="836">
        <v>1</v>
      </c>
      <c r="P158" s="835">
        <v>8725.380000000001</v>
      </c>
      <c r="Q158" s="837">
        <v>1</v>
      </c>
      <c r="R158" s="832">
        <v>6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7</v>
      </c>
      <c r="B159" s="832" t="s">
        <v>1449</v>
      </c>
      <c r="C159" s="832" t="s">
        <v>1454</v>
      </c>
      <c r="D159" s="833" t="s">
        <v>2220</v>
      </c>
      <c r="E159" s="834" t="s">
        <v>1465</v>
      </c>
      <c r="F159" s="832" t="s">
        <v>1450</v>
      </c>
      <c r="G159" s="832" t="s">
        <v>1696</v>
      </c>
      <c r="H159" s="832" t="s">
        <v>568</v>
      </c>
      <c r="I159" s="832" t="s">
        <v>1855</v>
      </c>
      <c r="J159" s="832" t="s">
        <v>1698</v>
      </c>
      <c r="K159" s="832" t="s">
        <v>1856</v>
      </c>
      <c r="L159" s="835">
        <v>484.75</v>
      </c>
      <c r="M159" s="835">
        <v>6301.75</v>
      </c>
      <c r="N159" s="832">
        <v>13</v>
      </c>
      <c r="O159" s="836">
        <v>3</v>
      </c>
      <c r="P159" s="835">
        <v>3393.25</v>
      </c>
      <c r="Q159" s="837">
        <v>0.53846153846153844</v>
      </c>
      <c r="R159" s="832">
        <v>7</v>
      </c>
      <c r="S159" s="837">
        <v>0.53846153846153844</v>
      </c>
      <c r="T159" s="836">
        <v>2</v>
      </c>
      <c r="U159" s="838">
        <v>0.66666666666666663</v>
      </c>
    </row>
    <row r="160" spans="1:21" ht="14.4" customHeight="1" x14ac:dyDescent="0.3">
      <c r="A160" s="831">
        <v>7</v>
      </c>
      <c r="B160" s="832" t="s">
        <v>1449</v>
      </c>
      <c r="C160" s="832" t="s">
        <v>1454</v>
      </c>
      <c r="D160" s="833" t="s">
        <v>2220</v>
      </c>
      <c r="E160" s="834" t="s">
        <v>1465</v>
      </c>
      <c r="F160" s="832" t="s">
        <v>1450</v>
      </c>
      <c r="G160" s="832" t="s">
        <v>1696</v>
      </c>
      <c r="H160" s="832" t="s">
        <v>568</v>
      </c>
      <c r="I160" s="832" t="s">
        <v>1697</v>
      </c>
      <c r="J160" s="832" t="s">
        <v>1698</v>
      </c>
      <c r="K160" s="832" t="s">
        <v>1699</v>
      </c>
      <c r="L160" s="835">
        <v>969.48</v>
      </c>
      <c r="M160" s="835">
        <v>5816.88</v>
      </c>
      <c r="N160" s="832">
        <v>6</v>
      </c>
      <c r="O160" s="836">
        <v>2</v>
      </c>
      <c r="P160" s="835">
        <v>5816.88</v>
      </c>
      <c r="Q160" s="837">
        <v>1</v>
      </c>
      <c r="R160" s="832">
        <v>6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7</v>
      </c>
      <c r="B161" s="832" t="s">
        <v>1449</v>
      </c>
      <c r="C161" s="832" t="s">
        <v>1454</v>
      </c>
      <c r="D161" s="833" t="s">
        <v>2220</v>
      </c>
      <c r="E161" s="834" t="s">
        <v>1465</v>
      </c>
      <c r="F161" s="832" t="s">
        <v>1450</v>
      </c>
      <c r="G161" s="832" t="s">
        <v>1696</v>
      </c>
      <c r="H161" s="832" t="s">
        <v>568</v>
      </c>
      <c r="I161" s="832" t="s">
        <v>1857</v>
      </c>
      <c r="J161" s="832" t="s">
        <v>1704</v>
      </c>
      <c r="K161" s="832" t="s">
        <v>1858</v>
      </c>
      <c r="L161" s="835">
        <v>484.75</v>
      </c>
      <c r="M161" s="835">
        <v>2908.5</v>
      </c>
      <c r="N161" s="832">
        <v>6</v>
      </c>
      <c r="O161" s="836">
        <v>1</v>
      </c>
      <c r="P161" s="835">
        <v>2908.5</v>
      </c>
      <c r="Q161" s="837">
        <v>1</v>
      </c>
      <c r="R161" s="832">
        <v>6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7</v>
      </c>
      <c r="B162" s="832" t="s">
        <v>1449</v>
      </c>
      <c r="C162" s="832" t="s">
        <v>1454</v>
      </c>
      <c r="D162" s="833" t="s">
        <v>2220</v>
      </c>
      <c r="E162" s="834" t="s">
        <v>1465</v>
      </c>
      <c r="F162" s="832" t="s">
        <v>1450</v>
      </c>
      <c r="G162" s="832" t="s">
        <v>1696</v>
      </c>
      <c r="H162" s="832" t="s">
        <v>657</v>
      </c>
      <c r="I162" s="832" t="s">
        <v>1706</v>
      </c>
      <c r="J162" s="832" t="s">
        <v>1707</v>
      </c>
      <c r="K162" s="832" t="s">
        <v>1702</v>
      </c>
      <c r="L162" s="835">
        <v>484.75</v>
      </c>
      <c r="M162" s="835">
        <v>2908.5</v>
      </c>
      <c r="N162" s="832">
        <v>6</v>
      </c>
      <c r="O162" s="836">
        <v>1</v>
      </c>
      <c r="P162" s="835">
        <v>2908.5</v>
      </c>
      <c r="Q162" s="837">
        <v>1</v>
      </c>
      <c r="R162" s="832">
        <v>6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7</v>
      </c>
      <c r="B163" s="832" t="s">
        <v>1449</v>
      </c>
      <c r="C163" s="832" t="s">
        <v>1454</v>
      </c>
      <c r="D163" s="833" t="s">
        <v>2220</v>
      </c>
      <c r="E163" s="834" t="s">
        <v>1465</v>
      </c>
      <c r="F163" s="832" t="s">
        <v>1450</v>
      </c>
      <c r="G163" s="832" t="s">
        <v>1714</v>
      </c>
      <c r="H163" s="832" t="s">
        <v>568</v>
      </c>
      <c r="I163" s="832" t="s">
        <v>1859</v>
      </c>
      <c r="J163" s="832" t="s">
        <v>1716</v>
      </c>
      <c r="K163" s="832" t="s">
        <v>1860</v>
      </c>
      <c r="L163" s="835">
        <v>565.94000000000005</v>
      </c>
      <c r="M163" s="835">
        <v>2263.7600000000002</v>
      </c>
      <c r="N163" s="832">
        <v>4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7</v>
      </c>
      <c r="B164" s="832" t="s">
        <v>1449</v>
      </c>
      <c r="C164" s="832" t="s">
        <v>1454</v>
      </c>
      <c r="D164" s="833" t="s">
        <v>2220</v>
      </c>
      <c r="E164" s="834" t="s">
        <v>1465</v>
      </c>
      <c r="F164" s="832" t="s">
        <v>1450</v>
      </c>
      <c r="G164" s="832" t="s">
        <v>1714</v>
      </c>
      <c r="H164" s="832" t="s">
        <v>568</v>
      </c>
      <c r="I164" s="832" t="s">
        <v>1861</v>
      </c>
      <c r="J164" s="832" t="s">
        <v>1716</v>
      </c>
      <c r="K164" s="832" t="s">
        <v>1862</v>
      </c>
      <c r="L164" s="835">
        <v>107.42</v>
      </c>
      <c r="M164" s="835">
        <v>322.26</v>
      </c>
      <c r="N164" s="832">
        <v>3</v>
      </c>
      <c r="O164" s="836">
        <v>0.5</v>
      </c>
      <c r="P164" s="835">
        <v>322.26</v>
      </c>
      <c r="Q164" s="837">
        <v>1</v>
      </c>
      <c r="R164" s="832">
        <v>3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7</v>
      </c>
      <c r="B165" s="832" t="s">
        <v>1449</v>
      </c>
      <c r="C165" s="832" t="s">
        <v>1454</v>
      </c>
      <c r="D165" s="833" t="s">
        <v>2220</v>
      </c>
      <c r="E165" s="834" t="s">
        <v>1465</v>
      </c>
      <c r="F165" s="832" t="s">
        <v>1450</v>
      </c>
      <c r="G165" s="832" t="s">
        <v>1714</v>
      </c>
      <c r="H165" s="832" t="s">
        <v>568</v>
      </c>
      <c r="I165" s="832" t="s">
        <v>1715</v>
      </c>
      <c r="J165" s="832" t="s">
        <v>1716</v>
      </c>
      <c r="K165" s="832" t="s">
        <v>1717</v>
      </c>
      <c r="L165" s="835">
        <v>537.12</v>
      </c>
      <c r="M165" s="835">
        <v>4834.08</v>
      </c>
      <c r="N165" s="832">
        <v>9</v>
      </c>
      <c r="O165" s="836">
        <v>3</v>
      </c>
      <c r="P165" s="835">
        <v>3222.7200000000003</v>
      </c>
      <c r="Q165" s="837">
        <v>0.66666666666666674</v>
      </c>
      <c r="R165" s="832">
        <v>6</v>
      </c>
      <c r="S165" s="837">
        <v>0.66666666666666663</v>
      </c>
      <c r="T165" s="836">
        <v>2.5</v>
      </c>
      <c r="U165" s="838">
        <v>0.83333333333333337</v>
      </c>
    </row>
    <row r="166" spans="1:21" ht="14.4" customHeight="1" x14ac:dyDescent="0.3">
      <c r="A166" s="831">
        <v>7</v>
      </c>
      <c r="B166" s="832" t="s">
        <v>1449</v>
      </c>
      <c r="C166" s="832" t="s">
        <v>1454</v>
      </c>
      <c r="D166" s="833" t="s">
        <v>2220</v>
      </c>
      <c r="E166" s="834" t="s">
        <v>1465</v>
      </c>
      <c r="F166" s="832" t="s">
        <v>1450</v>
      </c>
      <c r="G166" s="832" t="s">
        <v>1714</v>
      </c>
      <c r="H166" s="832" t="s">
        <v>568</v>
      </c>
      <c r="I166" s="832" t="s">
        <v>1720</v>
      </c>
      <c r="J166" s="832" t="s">
        <v>1716</v>
      </c>
      <c r="K166" s="832" t="s">
        <v>1721</v>
      </c>
      <c r="L166" s="835">
        <v>848.49</v>
      </c>
      <c r="M166" s="835">
        <v>4242.4500000000007</v>
      </c>
      <c r="N166" s="832">
        <v>5</v>
      </c>
      <c r="O166" s="836">
        <v>1.5</v>
      </c>
      <c r="P166" s="835">
        <v>2545.4700000000003</v>
      </c>
      <c r="Q166" s="837">
        <v>0.6</v>
      </c>
      <c r="R166" s="832">
        <v>3</v>
      </c>
      <c r="S166" s="837">
        <v>0.6</v>
      </c>
      <c r="T166" s="836">
        <v>1</v>
      </c>
      <c r="U166" s="838">
        <v>0.66666666666666663</v>
      </c>
    </row>
    <row r="167" spans="1:21" ht="14.4" customHeight="1" x14ac:dyDescent="0.3">
      <c r="A167" s="831">
        <v>7</v>
      </c>
      <c r="B167" s="832" t="s">
        <v>1449</v>
      </c>
      <c r="C167" s="832" t="s">
        <v>1454</v>
      </c>
      <c r="D167" s="833" t="s">
        <v>2220</v>
      </c>
      <c r="E167" s="834" t="s">
        <v>1465</v>
      </c>
      <c r="F167" s="832" t="s">
        <v>1450</v>
      </c>
      <c r="G167" s="832" t="s">
        <v>1714</v>
      </c>
      <c r="H167" s="832" t="s">
        <v>568</v>
      </c>
      <c r="I167" s="832" t="s">
        <v>1863</v>
      </c>
      <c r="J167" s="832" t="s">
        <v>1864</v>
      </c>
      <c r="K167" s="832" t="s">
        <v>1721</v>
      </c>
      <c r="L167" s="835">
        <v>848.49</v>
      </c>
      <c r="M167" s="835">
        <v>3393.96</v>
      </c>
      <c r="N167" s="832">
        <v>4</v>
      </c>
      <c r="O167" s="836">
        <v>2.5</v>
      </c>
      <c r="P167" s="835">
        <v>3393.96</v>
      </c>
      <c r="Q167" s="837">
        <v>1</v>
      </c>
      <c r="R167" s="832">
        <v>4</v>
      </c>
      <c r="S167" s="837">
        <v>1</v>
      </c>
      <c r="T167" s="836">
        <v>2.5</v>
      </c>
      <c r="U167" s="838">
        <v>1</v>
      </c>
    </row>
    <row r="168" spans="1:21" ht="14.4" customHeight="1" x14ac:dyDescent="0.3">
      <c r="A168" s="831">
        <v>7</v>
      </c>
      <c r="B168" s="832" t="s">
        <v>1449</v>
      </c>
      <c r="C168" s="832" t="s">
        <v>1454</v>
      </c>
      <c r="D168" s="833" t="s">
        <v>2220</v>
      </c>
      <c r="E168" s="834" t="s">
        <v>1465</v>
      </c>
      <c r="F168" s="832" t="s">
        <v>1450</v>
      </c>
      <c r="G168" s="832" t="s">
        <v>1730</v>
      </c>
      <c r="H168" s="832" t="s">
        <v>568</v>
      </c>
      <c r="I168" s="832" t="s">
        <v>1734</v>
      </c>
      <c r="J168" s="832" t="s">
        <v>1732</v>
      </c>
      <c r="K168" s="832" t="s">
        <v>1735</v>
      </c>
      <c r="L168" s="835">
        <v>2863.58</v>
      </c>
      <c r="M168" s="835">
        <v>8590.74</v>
      </c>
      <c r="N168" s="832">
        <v>3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7</v>
      </c>
      <c r="B169" s="832" t="s">
        <v>1449</v>
      </c>
      <c r="C169" s="832" t="s">
        <v>1454</v>
      </c>
      <c r="D169" s="833" t="s">
        <v>2220</v>
      </c>
      <c r="E169" s="834" t="s">
        <v>1465</v>
      </c>
      <c r="F169" s="832" t="s">
        <v>1450</v>
      </c>
      <c r="G169" s="832" t="s">
        <v>1740</v>
      </c>
      <c r="H169" s="832" t="s">
        <v>657</v>
      </c>
      <c r="I169" s="832" t="s">
        <v>1741</v>
      </c>
      <c r="J169" s="832" t="s">
        <v>1742</v>
      </c>
      <c r="K169" s="832" t="s">
        <v>1743</v>
      </c>
      <c r="L169" s="835">
        <v>102.9</v>
      </c>
      <c r="M169" s="835">
        <v>411.6</v>
      </c>
      <c r="N169" s="832">
        <v>4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7</v>
      </c>
      <c r="B170" s="832" t="s">
        <v>1449</v>
      </c>
      <c r="C170" s="832" t="s">
        <v>1454</v>
      </c>
      <c r="D170" s="833" t="s">
        <v>2220</v>
      </c>
      <c r="E170" s="834" t="s">
        <v>1465</v>
      </c>
      <c r="F170" s="832" t="s">
        <v>1450</v>
      </c>
      <c r="G170" s="832" t="s">
        <v>1744</v>
      </c>
      <c r="H170" s="832" t="s">
        <v>568</v>
      </c>
      <c r="I170" s="832" t="s">
        <v>1745</v>
      </c>
      <c r="J170" s="832" t="s">
        <v>918</v>
      </c>
      <c r="K170" s="832" t="s">
        <v>1746</v>
      </c>
      <c r="L170" s="835">
        <v>38.590000000000003</v>
      </c>
      <c r="M170" s="835">
        <v>77.180000000000007</v>
      </c>
      <c r="N170" s="832">
        <v>2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7</v>
      </c>
      <c r="B171" s="832" t="s">
        <v>1449</v>
      </c>
      <c r="C171" s="832" t="s">
        <v>1454</v>
      </c>
      <c r="D171" s="833" t="s">
        <v>2220</v>
      </c>
      <c r="E171" s="834" t="s">
        <v>1465</v>
      </c>
      <c r="F171" s="832" t="s">
        <v>1450</v>
      </c>
      <c r="G171" s="832" t="s">
        <v>1865</v>
      </c>
      <c r="H171" s="832" t="s">
        <v>568</v>
      </c>
      <c r="I171" s="832" t="s">
        <v>1866</v>
      </c>
      <c r="J171" s="832" t="s">
        <v>1867</v>
      </c>
      <c r="K171" s="832" t="s">
        <v>1868</v>
      </c>
      <c r="L171" s="835">
        <v>118.65</v>
      </c>
      <c r="M171" s="835">
        <v>118.65</v>
      </c>
      <c r="N171" s="832">
        <v>1</v>
      </c>
      <c r="O171" s="836">
        <v>1</v>
      </c>
      <c r="P171" s="835">
        <v>118.65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7</v>
      </c>
      <c r="B172" s="832" t="s">
        <v>1449</v>
      </c>
      <c r="C172" s="832" t="s">
        <v>1454</v>
      </c>
      <c r="D172" s="833" t="s">
        <v>2220</v>
      </c>
      <c r="E172" s="834" t="s">
        <v>1465</v>
      </c>
      <c r="F172" s="832" t="s">
        <v>1450</v>
      </c>
      <c r="G172" s="832" t="s">
        <v>1869</v>
      </c>
      <c r="H172" s="832" t="s">
        <v>568</v>
      </c>
      <c r="I172" s="832" t="s">
        <v>1870</v>
      </c>
      <c r="J172" s="832" t="s">
        <v>1871</v>
      </c>
      <c r="K172" s="832" t="s">
        <v>1264</v>
      </c>
      <c r="L172" s="835">
        <v>38.56</v>
      </c>
      <c r="M172" s="835">
        <v>38.56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7</v>
      </c>
      <c r="B173" s="832" t="s">
        <v>1449</v>
      </c>
      <c r="C173" s="832" t="s">
        <v>1454</v>
      </c>
      <c r="D173" s="833" t="s">
        <v>2220</v>
      </c>
      <c r="E173" s="834" t="s">
        <v>1465</v>
      </c>
      <c r="F173" s="832" t="s">
        <v>1450</v>
      </c>
      <c r="G173" s="832" t="s">
        <v>1872</v>
      </c>
      <c r="H173" s="832" t="s">
        <v>657</v>
      </c>
      <c r="I173" s="832" t="s">
        <v>1873</v>
      </c>
      <c r="J173" s="832" t="s">
        <v>1874</v>
      </c>
      <c r="K173" s="832" t="s">
        <v>1391</v>
      </c>
      <c r="L173" s="835">
        <v>161.06</v>
      </c>
      <c r="M173" s="835">
        <v>322.12</v>
      </c>
      <c r="N173" s="832">
        <v>2</v>
      </c>
      <c r="O173" s="836">
        <v>0.5</v>
      </c>
      <c r="P173" s="835">
        <v>322.12</v>
      </c>
      <c r="Q173" s="837">
        <v>1</v>
      </c>
      <c r="R173" s="832">
        <v>2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7</v>
      </c>
      <c r="B174" s="832" t="s">
        <v>1449</v>
      </c>
      <c r="C174" s="832" t="s">
        <v>1454</v>
      </c>
      <c r="D174" s="833" t="s">
        <v>2220</v>
      </c>
      <c r="E174" s="834" t="s">
        <v>1465</v>
      </c>
      <c r="F174" s="832" t="s">
        <v>1450</v>
      </c>
      <c r="G174" s="832" t="s">
        <v>1756</v>
      </c>
      <c r="H174" s="832" t="s">
        <v>568</v>
      </c>
      <c r="I174" s="832" t="s">
        <v>1757</v>
      </c>
      <c r="J174" s="832" t="s">
        <v>1758</v>
      </c>
      <c r="K174" s="832" t="s">
        <v>1759</v>
      </c>
      <c r="L174" s="835">
        <v>155.24</v>
      </c>
      <c r="M174" s="835">
        <v>465.72</v>
      </c>
      <c r="N174" s="832">
        <v>3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7</v>
      </c>
      <c r="B175" s="832" t="s">
        <v>1449</v>
      </c>
      <c r="C175" s="832" t="s">
        <v>1454</v>
      </c>
      <c r="D175" s="833" t="s">
        <v>2220</v>
      </c>
      <c r="E175" s="834" t="s">
        <v>1465</v>
      </c>
      <c r="F175" s="832" t="s">
        <v>1450</v>
      </c>
      <c r="G175" s="832" t="s">
        <v>1756</v>
      </c>
      <c r="H175" s="832" t="s">
        <v>568</v>
      </c>
      <c r="I175" s="832" t="s">
        <v>1875</v>
      </c>
      <c r="J175" s="832" t="s">
        <v>1758</v>
      </c>
      <c r="K175" s="832" t="s">
        <v>1876</v>
      </c>
      <c r="L175" s="835">
        <v>77.62</v>
      </c>
      <c r="M175" s="835">
        <v>77.62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7</v>
      </c>
      <c r="B176" s="832" t="s">
        <v>1449</v>
      </c>
      <c r="C176" s="832" t="s">
        <v>1454</v>
      </c>
      <c r="D176" s="833" t="s">
        <v>2220</v>
      </c>
      <c r="E176" s="834" t="s">
        <v>1465</v>
      </c>
      <c r="F176" s="832" t="s">
        <v>1450</v>
      </c>
      <c r="G176" s="832" t="s">
        <v>1877</v>
      </c>
      <c r="H176" s="832" t="s">
        <v>568</v>
      </c>
      <c r="I176" s="832" t="s">
        <v>1878</v>
      </c>
      <c r="J176" s="832" t="s">
        <v>1879</v>
      </c>
      <c r="K176" s="832" t="s">
        <v>1880</v>
      </c>
      <c r="L176" s="835">
        <v>113.93</v>
      </c>
      <c r="M176" s="835">
        <v>227.86</v>
      </c>
      <c r="N176" s="832">
        <v>2</v>
      </c>
      <c r="O176" s="836">
        <v>1</v>
      </c>
      <c r="P176" s="835">
        <v>227.86</v>
      </c>
      <c r="Q176" s="837">
        <v>1</v>
      </c>
      <c r="R176" s="832">
        <v>2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7</v>
      </c>
      <c r="B177" s="832" t="s">
        <v>1449</v>
      </c>
      <c r="C177" s="832" t="s">
        <v>1454</v>
      </c>
      <c r="D177" s="833" t="s">
        <v>2220</v>
      </c>
      <c r="E177" s="834" t="s">
        <v>1465</v>
      </c>
      <c r="F177" s="832" t="s">
        <v>1450</v>
      </c>
      <c r="G177" s="832" t="s">
        <v>1760</v>
      </c>
      <c r="H177" s="832" t="s">
        <v>568</v>
      </c>
      <c r="I177" s="832" t="s">
        <v>1761</v>
      </c>
      <c r="J177" s="832" t="s">
        <v>1762</v>
      </c>
      <c r="K177" s="832" t="s">
        <v>1763</v>
      </c>
      <c r="L177" s="835">
        <v>2038.93</v>
      </c>
      <c r="M177" s="835">
        <v>10194.65</v>
      </c>
      <c r="N177" s="832">
        <v>5</v>
      </c>
      <c r="O177" s="836">
        <v>1</v>
      </c>
      <c r="P177" s="835">
        <v>10194.65</v>
      </c>
      <c r="Q177" s="837">
        <v>1</v>
      </c>
      <c r="R177" s="832">
        <v>5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7</v>
      </c>
      <c r="B178" s="832" t="s">
        <v>1449</v>
      </c>
      <c r="C178" s="832" t="s">
        <v>1454</v>
      </c>
      <c r="D178" s="833" t="s">
        <v>2220</v>
      </c>
      <c r="E178" s="834" t="s">
        <v>1465</v>
      </c>
      <c r="F178" s="832" t="s">
        <v>1450</v>
      </c>
      <c r="G178" s="832" t="s">
        <v>1760</v>
      </c>
      <c r="H178" s="832" t="s">
        <v>657</v>
      </c>
      <c r="I178" s="832" t="s">
        <v>1768</v>
      </c>
      <c r="J178" s="832" t="s">
        <v>1769</v>
      </c>
      <c r="K178" s="832" t="s">
        <v>1763</v>
      </c>
      <c r="L178" s="835">
        <v>2038.93</v>
      </c>
      <c r="M178" s="835">
        <v>8155.72</v>
      </c>
      <c r="N178" s="832">
        <v>4</v>
      </c>
      <c r="O178" s="836">
        <v>2</v>
      </c>
      <c r="P178" s="835">
        <v>8155.72</v>
      </c>
      <c r="Q178" s="837">
        <v>1</v>
      </c>
      <c r="R178" s="832">
        <v>4</v>
      </c>
      <c r="S178" s="837">
        <v>1</v>
      </c>
      <c r="T178" s="836">
        <v>2</v>
      </c>
      <c r="U178" s="838">
        <v>1</v>
      </c>
    </row>
    <row r="179" spans="1:21" ht="14.4" customHeight="1" x14ac:dyDescent="0.3">
      <c r="A179" s="831">
        <v>7</v>
      </c>
      <c r="B179" s="832" t="s">
        <v>1449</v>
      </c>
      <c r="C179" s="832" t="s">
        <v>1454</v>
      </c>
      <c r="D179" s="833" t="s">
        <v>2220</v>
      </c>
      <c r="E179" s="834" t="s">
        <v>1465</v>
      </c>
      <c r="F179" s="832" t="s">
        <v>1450</v>
      </c>
      <c r="G179" s="832" t="s">
        <v>1760</v>
      </c>
      <c r="H179" s="832" t="s">
        <v>657</v>
      </c>
      <c r="I179" s="832" t="s">
        <v>1770</v>
      </c>
      <c r="J179" s="832" t="s">
        <v>1769</v>
      </c>
      <c r="K179" s="832" t="s">
        <v>1771</v>
      </c>
      <c r="L179" s="835">
        <v>355.79</v>
      </c>
      <c r="M179" s="835">
        <v>1423.16</v>
      </c>
      <c r="N179" s="832">
        <v>4</v>
      </c>
      <c r="O179" s="836">
        <v>2</v>
      </c>
      <c r="P179" s="835">
        <v>1423.16</v>
      </c>
      <c r="Q179" s="837">
        <v>1</v>
      </c>
      <c r="R179" s="832">
        <v>4</v>
      </c>
      <c r="S179" s="837">
        <v>1</v>
      </c>
      <c r="T179" s="836">
        <v>2</v>
      </c>
      <c r="U179" s="838">
        <v>1</v>
      </c>
    </row>
    <row r="180" spans="1:21" ht="14.4" customHeight="1" x14ac:dyDescent="0.3">
      <c r="A180" s="831">
        <v>7</v>
      </c>
      <c r="B180" s="832" t="s">
        <v>1449</v>
      </c>
      <c r="C180" s="832" t="s">
        <v>1454</v>
      </c>
      <c r="D180" s="833" t="s">
        <v>2220</v>
      </c>
      <c r="E180" s="834" t="s">
        <v>1465</v>
      </c>
      <c r="F180" s="832" t="s">
        <v>1450</v>
      </c>
      <c r="G180" s="832" t="s">
        <v>1760</v>
      </c>
      <c r="H180" s="832" t="s">
        <v>657</v>
      </c>
      <c r="I180" s="832" t="s">
        <v>1772</v>
      </c>
      <c r="J180" s="832" t="s">
        <v>1769</v>
      </c>
      <c r="K180" s="832" t="s">
        <v>1765</v>
      </c>
      <c r="L180" s="835">
        <v>552.64</v>
      </c>
      <c r="M180" s="835">
        <v>4421.12</v>
      </c>
      <c r="N180" s="832">
        <v>8</v>
      </c>
      <c r="O180" s="836">
        <v>4</v>
      </c>
      <c r="P180" s="835">
        <v>4421.12</v>
      </c>
      <c r="Q180" s="837">
        <v>1</v>
      </c>
      <c r="R180" s="832">
        <v>8</v>
      </c>
      <c r="S180" s="837">
        <v>1</v>
      </c>
      <c r="T180" s="836">
        <v>4</v>
      </c>
      <c r="U180" s="838">
        <v>1</v>
      </c>
    </row>
    <row r="181" spans="1:21" ht="14.4" customHeight="1" x14ac:dyDescent="0.3">
      <c r="A181" s="831">
        <v>7</v>
      </c>
      <c r="B181" s="832" t="s">
        <v>1449</v>
      </c>
      <c r="C181" s="832" t="s">
        <v>1454</v>
      </c>
      <c r="D181" s="833" t="s">
        <v>2220</v>
      </c>
      <c r="E181" s="834" t="s">
        <v>1465</v>
      </c>
      <c r="F181" s="832" t="s">
        <v>1450</v>
      </c>
      <c r="G181" s="832" t="s">
        <v>1760</v>
      </c>
      <c r="H181" s="832" t="s">
        <v>657</v>
      </c>
      <c r="I181" s="832" t="s">
        <v>1773</v>
      </c>
      <c r="J181" s="832" t="s">
        <v>1769</v>
      </c>
      <c r="K181" s="832" t="s">
        <v>1767</v>
      </c>
      <c r="L181" s="835">
        <v>1019.46</v>
      </c>
      <c r="M181" s="835">
        <v>4077.84</v>
      </c>
      <c r="N181" s="832">
        <v>4</v>
      </c>
      <c r="O181" s="836">
        <v>1</v>
      </c>
      <c r="P181" s="835">
        <v>4077.84</v>
      </c>
      <c r="Q181" s="837">
        <v>1</v>
      </c>
      <c r="R181" s="832">
        <v>4</v>
      </c>
      <c r="S181" s="837">
        <v>1</v>
      </c>
      <c r="T181" s="836">
        <v>1</v>
      </c>
      <c r="U181" s="838">
        <v>1</v>
      </c>
    </row>
    <row r="182" spans="1:21" ht="14.4" customHeight="1" x14ac:dyDescent="0.3">
      <c r="A182" s="831">
        <v>7</v>
      </c>
      <c r="B182" s="832" t="s">
        <v>1449</v>
      </c>
      <c r="C182" s="832" t="s">
        <v>1454</v>
      </c>
      <c r="D182" s="833" t="s">
        <v>2220</v>
      </c>
      <c r="E182" s="834" t="s">
        <v>1465</v>
      </c>
      <c r="F182" s="832" t="s">
        <v>1450</v>
      </c>
      <c r="G182" s="832" t="s">
        <v>1774</v>
      </c>
      <c r="H182" s="832" t="s">
        <v>568</v>
      </c>
      <c r="I182" s="832" t="s">
        <v>1881</v>
      </c>
      <c r="J182" s="832" t="s">
        <v>688</v>
      </c>
      <c r="K182" s="832" t="s">
        <v>1882</v>
      </c>
      <c r="L182" s="835">
        <v>52.61</v>
      </c>
      <c r="M182" s="835">
        <v>210.44</v>
      </c>
      <c r="N182" s="832">
        <v>4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7</v>
      </c>
      <c r="B183" s="832" t="s">
        <v>1449</v>
      </c>
      <c r="C183" s="832" t="s">
        <v>1454</v>
      </c>
      <c r="D183" s="833" t="s">
        <v>2220</v>
      </c>
      <c r="E183" s="834" t="s">
        <v>1465</v>
      </c>
      <c r="F183" s="832" t="s">
        <v>1450</v>
      </c>
      <c r="G183" s="832" t="s">
        <v>1778</v>
      </c>
      <c r="H183" s="832" t="s">
        <v>568</v>
      </c>
      <c r="I183" s="832" t="s">
        <v>1883</v>
      </c>
      <c r="J183" s="832" t="s">
        <v>1838</v>
      </c>
      <c r="K183" s="832" t="s">
        <v>1784</v>
      </c>
      <c r="L183" s="835">
        <v>1195.75</v>
      </c>
      <c r="M183" s="835">
        <v>2391.5</v>
      </c>
      <c r="N183" s="832">
        <v>2</v>
      </c>
      <c r="O183" s="836">
        <v>0.5</v>
      </c>
      <c r="P183" s="835">
        <v>2391.5</v>
      </c>
      <c r="Q183" s="837">
        <v>1</v>
      </c>
      <c r="R183" s="832">
        <v>2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7</v>
      </c>
      <c r="B184" s="832" t="s">
        <v>1449</v>
      </c>
      <c r="C184" s="832" t="s">
        <v>1454</v>
      </c>
      <c r="D184" s="833" t="s">
        <v>2220</v>
      </c>
      <c r="E184" s="834" t="s">
        <v>1465</v>
      </c>
      <c r="F184" s="832" t="s">
        <v>1450</v>
      </c>
      <c r="G184" s="832" t="s">
        <v>1778</v>
      </c>
      <c r="H184" s="832" t="s">
        <v>568</v>
      </c>
      <c r="I184" s="832" t="s">
        <v>1884</v>
      </c>
      <c r="J184" s="832" t="s">
        <v>1838</v>
      </c>
      <c r="K184" s="832" t="s">
        <v>1885</v>
      </c>
      <c r="L184" s="835">
        <v>1195.75</v>
      </c>
      <c r="M184" s="835">
        <v>1195.75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7</v>
      </c>
      <c r="B185" s="832" t="s">
        <v>1449</v>
      </c>
      <c r="C185" s="832" t="s">
        <v>1454</v>
      </c>
      <c r="D185" s="833" t="s">
        <v>2220</v>
      </c>
      <c r="E185" s="834" t="s">
        <v>1465</v>
      </c>
      <c r="F185" s="832" t="s">
        <v>1450</v>
      </c>
      <c r="G185" s="832" t="s">
        <v>1778</v>
      </c>
      <c r="H185" s="832" t="s">
        <v>657</v>
      </c>
      <c r="I185" s="832" t="s">
        <v>1779</v>
      </c>
      <c r="J185" s="832" t="s">
        <v>1780</v>
      </c>
      <c r="K185" s="832" t="s">
        <v>1781</v>
      </c>
      <c r="L185" s="835">
        <v>597.88</v>
      </c>
      <c r="M185" s="835">
        <v>597.88</v>
      </c>
      <c r="N185" s="832">
        <v>1</v>
      </c>
      <c r="O185" s="836">
        <v>0.5</v>
      </c>
      <c r="P185" s="835">
        <v>597.88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7</v>
      </c>
      <c r="B186" s="832" t="s">
        <v>1449</v>
      </c>
      <c r="C186" s="832" t="s">
        <v>1454</v>
      </c>
      <c r="D186" s="833" t="s">
        <v>2220</v>
      </c>
      <c r="E186" s="834" t="s">
        <v>1465</v>
      </c>
      <c r="F186" s="832" t="s">
        <v>1450</v>
      </c>
      <c r="G186" s="832" t="s">
        <v>1778</v>
      </c>
      <c r="H186" s="832" t="s">
        <v>568</v>
      </c>
      <c r="I186" s="832" t="s">
        <v>1785</v>
      </c>
      <c r="J186" s="832" t="s">
        <v>1786</v>
      </c>
      <c r="K186" s="832" t="s">
        <v>1784</v>
      </c>
      <c r="L186" s="835">
        <v>1715.48</v>
      </c>
      <c r="M186" s="835">
        <v>6861.92</v>
      </c>
      <c r="N186" s="832">
        <v>4</v>
      </c>
      <c r="O186" s="836">
        <v>0.5</v>
      </c>
      <c r="P186" s="835">
        <v>6861.92</v>
      </c>
      <c r="Q186" s="837">
        <v>1</v>
      </c>
      <c r="R186" s="832">
        <v>4</v>
      </c>
      <c r="S186" s="837">
        <v>1</v>
      </c>
      <c r="T186" s="836">
        <v>0.5</v>
      </c>
      <c r="U186" s="838">
        <v>1</v>
      </c>
    </row>
    <row r="187" spans="1:21" ht="14.4" customHeight="1" x14ac:dyDescent="0.3">
      <c r="A187" s="831">
        <v>7</v>
      </c>
      <c r="B187" s="832" t="s">
        <v>1449</v>
      </c>
      <c r="C187" s="832" t="s">
        <v>1454</v>
      </c>
      <c r="D187" s="833" t="s">
        <v>2220</v>
      </c>
      <c r="E187" s="834" t="s">
        <v>1465</v>
      </c>
      <c r="F187" s="832" t="s">
        <v>1450</v>
      </c>
      <c r="G187" s="832" t="s">
        <v>1778</v>
      </c>
      <c r="H187" s="832" t="s">
        <v>657</v>
      </c>
      <c r="I187" s="832" t="s">
        <v>1886</v>
      </c>
      <c r="J187" s="832" t="s">
        <v>1780</v>
      </c>
      <c r="K187" s="832" t="s">
        <v>1887</v>
      </c>
      <c r="L187" s="835">
        <v>2391.48</v>
      </c>
      <c r="M187" s="835">
        <v>9565.92</v>
      </c>
      <c r="N187" s="832">
        <v>4</v>
      </c>
      <c r="O187" s="836">
        <v>1</v>
      </c>
      <c r="P187" s="835">
        <v>9565.92</v>
      </c>
      <c r="Q187" s="837">
        <v>1</v>
      </c>
      <c r="R187" s="832">
        <v>4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7</v>
      </c>
      <c r="B188" s="832" t="s">
        <v>1449</v>
      </c>
      <c r="C188" s="832" t="s">
        <v>1454</v>
      </c>
      <c r="D188" s="833" t="s">
        <v>2220</v>
      </c>
      <c r="E188" s="834" t="s">
        <v>1465</v>
      </c>
      <c r="F188" s="832" t="s">
        <v>1450</v>
      </c>
      <c r="G188" s="832" t="s">
        <v>1655</v>
      </c>
      <c r="H188" s="832" t="s">
        <v>657</v>
      </c>
      <c r="I188" s="832" t="s">
        <v>1369</v>
      </c>
      <c r="J188" s="832" t="s">
        <v>1370</v>
      </c>
      <c r="K188" s="832" t="s">
        <v>1371</v>
      </c>
      <c r="L188" s="835">
        <v>0</v>
      </c>
      <c r="M188" s="835">
        <v>0</v>
      </c>
      <c r="N188" s="832">
        <v>3</v>
      </c>
      <c r="O188" s="836">
        <v>2</v>
      </c>
      <c r="P188" s="835">
        <v>0</v>
      </c>
      <c r="Q188" s="837"/>
      <c r="R188" s="832">
        <v>3</v>
      </c>
      <c r="S188" s="837">
        <v>1</v>
      </c>
      <c r="T188" s="836">
        <v>2</v>
      </c>
      <c r="U188" s="838">
        <v>1</v>
      </c>
    </row>
    <row r="189" spans="1:21" ht="14.4" customHeight="1" x14ac:dyDescent="0.3">
      <c r="A189" s="831">
        <v>7</v>
      </c>
      <c r="B189" s="832" t="s">
        <v>1449</v>
      </c>
      <c r="C189" s="832" t="s">
        <v>1454</v>
      </c>
      <c r="D189" s="833" t="s">
        <v>2220</v>
      </c>
      <c r="E189" s="834" t="s">
        <v>1465</v>
      </c>
      <c r="F189" s="832" t="s">
        <v>1450</v>
      </c>
      <c r="G189" s="832" t="s">
        <v>1655</v>
      </c>
      <c r="H189" s="832" t="s">
        <v>568</v>
      </c>
      <c r="I189" s="832" t="s">
        <v>1888</v>
      </c>
      <c r="J189" s="832" t="s">
        <v>1889</v>
      </c>
      <c r="K189" s="832" t="s">
        <v>1890</v>
      </c>
      <c r="L189" s="835">
        <v>227.69</v>
      </c>
      <c r="M189" s="835">
        <v>227.69</v>
      </c>
      <c r="N189" s="832">
        <v>1</v>
      </c>
      <c r="O189" s="836">
        <v>0.5</v>
      </c>
      <c r="P189" s="835">
        <v>227.69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7</v>
      </c>
      <c r="B190" s="832" t="s">
        <v>1449</v>
      </c>
      <c r="C190" s="832" t="s">
        <v>1454</v>
      </c>
      <c r="D190" s="833" t="s">
        <v>2220</v>
      </c>
      <c r="E190" s="834" t="s">
        <v>1465</v>
      </c>
      <c r="F190" s="832" t="s">
        <v>1450</v>
      </c>
      <c r="G190" s="832" t="s">
        <v>1655</v>
      </c>
      <c r="H190" s="832" t="s">
        <v>568</v>
      </c>
      <c r="I190" s="832" t="s">
        <v>1891</v>
      </c>
      <c r="J190" s="832" t="s">
        <v>1889</v>
      </c>
      <c r="K190" s="832" t="s">
        <v>1892</v>
      </c>
      <c r="L190" s="835">
        <v>0</v>
      </c>
      <c r="M190" s="835">
        <v>0</v>
      </c>
      <c r="N190" s="832">
        <v>2</v>
      </c>
      <c r="O190" s="836">
        <v>0.5</v>
      </c>
      <c r="P190" s="835">
        <v>0</v>
      </c>
      <c r="Q190" s="837"/>
      <c r="R190" s="832">
        <v>2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7</v>
      </c>
      <c r="B191" s="832" t="s">
        <v>1449</v>
      </c>
      <c r="C191" s="832" t="s">
        <v>1454</v>
      </c>
      <c r="D191" s="833" t="s">
        <v>2220</v>
      </c>
      <c r="E191" s="834" t="s">
        <v>1465</v>
      </c>
      <c r="F191" s="832" t="s">
        <v>1450</v>
      </c>
      <c r="G191" s="832" t="s">
        <v>1793</v>
      </c>
      <c r="H191" s="832" t="s">
        <v>568</v>
      </c>
      <c r="I191" s="832" t="s">
        <v>1799</v>
      </c>
      <c r="J191" s="832" t="s">
        <v>1795</v>
      </c>
      <c r="K191" s="832" t="s">
        <v>1800</v>
      </c>
      <c r="L191" s="835">
        <v>764.6</v>
      </c>
      <c r="M191" s="835">
        <v>2293.8000000000002</v>
      </c>
      <c r="N191" s="832">
        <v>3</v>
      </c>
      <c r="O191" s="836">
        <v>1</v>
      </c>
      <c r="P191" s="835">
        <v>2293.8000000000002</v>
      </c>
      <c r="Q191" s="837">
        <v>1</v>
      </c>
      <c r="R191" s="832">
        <v>3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7</v>
      </c>
      <c r="B192" s="832" t="s">
        <v>1449</v>
      </c>
      <c r="C192" s="832" t="s">
        <v>1454</v>
      </c>
      <c r="D192" s="833" t="s">
        <v>2220</v>
      </c>
      <c r="E192" s="834" t="s">
        <v>1465</v>
      </c>
      <c r="F192" s="832" t="s">
        <v>1450</v>
      </c>
      <c r="G192" s="832" t="s">
        <v>1813</v>
      </c>
      <c r="H192" s="832" t="s">
        <v>657</v>
      </c>
      <c r="I192" s="832" t="s">
        <v>1814</v>
      </c>
      <c r="J192" s="832" t="s">
        <v>1815</v>
      </c>
      <c r="K192" s="832" t="s">
        <v>1816</v>
      </c>
      <c r="L192" s="835">
        <v>80.53</v>
      </c>
      <c r="M192" s="835">
        <v>322.12</v>
      </c>
      <c r="N192" s="832">
        <v>4</v>
      </c>
      <c r="O192" s="836">
        <v>1</v>
      </c>
      <c r="P192" s="835">
        <v>322.12</v>
      </c>
      <c r="Q192" s="837">
        <v>1</v>
      </c>
      <c r="R192" s="832">
        <v>4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7</v>
      </c>
      <c r="B193" s="832" t="s">
        <v>1449</v>
      </c>
      <c r="C193" s="832" t="s">
        <v>1454</v>
      </c>
      <c r="D193" s="833" t="s">
        <v>2220</v>
      </c>
      <c r="E193" s="834" t="s">
        <v>1465</v>
      </c>
      <c r="F193" s="832" t="s">
        <v>1450</v>
      </c>
      <c r="G193" s="832" t="s">
        <v>1503</v>
      </c>
      <c r="H193" s="832" t="s">
        <v>657</v>
      </c>
      <c r="I193" s="832" t="s">
        <v>1386</v>
      </c>
      <c r="J193" s="832" t="s">
        <v>980</v>
      </c>
      <c r="K193" s="832" t="s">
        <v>1387</v>
      </c>
      <c r="L193" s="835">
        <v>0</v>
      </c>
      <c r="M193" s="835">
        <v>0</v>
      </c>
      <c r="N193" s="832">
        <v>1</v>
      </c>
      <c r="O193" s="836">
        <v>0.5</v>
      </c>
      <c r="P193" s="835">
        <v>0</v>
      </c>
      <c r="Q193" s="837"/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7</v>
      </c>
      <c r="B194" s="832" t="s">
        <v>1449</v>
      </c>
      <c r="C194" s="832" t="s">
        <v>1454</v>
      </c>
      <c r="D194" s="833" t="s">
        <v>2220</v>
      </c>
      <c r="E194" s="834" t="s">
        <v>1465</v>
      </c>
      <c r="F194" s="832" t="s">
        <v>1450</v>
      </c>
      <c r="G194" s="832" t="s">
        <v>1552</v>
      </c>
      <c r="H194" s="832" t="s">
        <v>568</v>
      </c>
      <c r="I194" s="832" t="s">
        <v>1893</v>
      </c>
      <c r="J194" s="832" t="s">
        <v>1554</v>
      </c>
      <c r="K194" s="832" t="s">
        <v>1894</v>
      </c>
      <c r="L194" s="835">
        <v>50.32</v>
      </c>
      <c r="M194" s="835">
        <v>150.96</v>
      </c>
      <c r="N194" s="832">
        <v>3</v>
      </c>
      <c r="O194" s="836">
        <v>1</v>
      </c>
      <c r="P194" s="835">
        <v>150.96</v>
      </c>
      <c r="Q194" s="837">
        <v>1</v>
      </c>
      <c r="R194" s="832">
        <v>3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7</v>
      </c>
      <c r="B195" s="832" t="s">
        <v>1449</v>
      </c>
      <c r="C195" s="832" t="s">
        <v>1454</v>
      </c>
      <c r="D195" s="833" t="s">
        <v>2220</v>
      </c>
      <c r="E195" s="834" t="s">
        <v>1465</v>
      </c>
      <c r="F195" s="832" t="s">
        <v>1450</v>
      </c>
      <c r="G195" s="832" t="s">
        <v>1552</v>
      </c>
      <c r="H195" s="832" t="s">
        <v>568</v>
      </c>
      <c r="I195" s="832" t="s">
        <v>1895</v>
      </c>
      <c r="J195" s="832" t="s">
        <v>1554</v>
      </c>
      <c r="K195" s="832" t="s">
        <v>1896</v>
      </c>
      <c r="L195" s="835">
        <v>99.94</v>
      </c>
      <c r="M195" s="835">
        <v>399.76</v>
      </c>
      <c r="N195" s="832">
        <v>4</v>
      </c>
      <c r="O195" s="836">
        <v>1</v>
      </c>
      <c r="P195" s="835">
        <v>399.76</v>
      </c>
      <c r="Q195" s="837">
        <v>1</v>
      </c>
      <c r="R195" s="832">
        <v>4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7</v>
      </c>
      <c r="B196" s="832" t="s">
        <v>1449</v>
      </c>
      <c r="C196" s="832" t="s">
        <v>1454</v>
      </c>
      <c r="D196" s="833" t="s">
        <v>2220</v>
      </c>
      <c r="E196" s="834" t="s">
        <v>1465</v>
      </c>
      <c r="F196" s="832" t="s">
        <v>1450</v>
      </c>
      <c r="G196" s="832" t="s">
        <v>1552</v>
      </c>
      <c r="H196" s="832" t="s">
        <v>568</v>
      </c>
      <c r="I196" s="832" t="s">
        <v>1897</v>
      </c>
      <c r="J196" s="832" t="s">
        <v>1832</v>
      </c>
      <c r="K196" s="832" t="s">
        <v>1894</v>
      </c>
      <c r="L196" s="835">
        <v>50.32</v>
      </c>
      <c r="M196" s="835">
        <v>100.64</v>
      </c>
      <c r="N196" s="832">
        <v>2</v>
      </c>
      <c r="O196" s="836">
        <v>1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7</v>
      </c>
      <c r="B197" s="832" t="s">
        <v>1449</v>
      </c>
      <c r="C197" s="832" t="s">
        <v>1454</v>
      </c>
      <c r="D197" s="833" t="s">
        <v>2220</v>
      </c>
      <c r="E197" s="834" t="s">
        <v>1465</v>
      </c>
      <c r="F197" s="832" t="s">
        <v>1450</v>
      </c>
      <c r="G197" s="832" t="s">
        <v>1552</v>
      </c>
      <c r="H197" s="832" t="s">
        <v>568</v>
      </c>
      <c r="I197" s="832" t="s">
        <v>1898</v>
      </c>
      <c r="J197" s="832" t="s">
        <v>1554</v>
      </c>
      <c r="K197" s="832" t="s">
        <v>1899</v>
      </c>
      <c r="L197" s="835">
        <v>150.94</v>
      </c>
      <c r="M197" s="835">
        <v>301.88</v>
      </c>
      <c r="N197" s="832">
        <v>2</v>
      </c>
      <c r="O197" s="836">
        <v>0.5</v>
      </c>
      <c r="P197" s="835">
        <v>301.88</v>
      </c>
      <c r="Q197" s="837">
        <v>1</v>
      </c>
      <c r="R197" s="832">
        <v>2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7</v>
      </c>
      <c r="B198" s="832" t="s">
        <v>1449</v>
      </c>
      <c r="C198" s="832" t="s">
        <v>1454</v>
      </c>
      <c r="D198" s="833" t="s">
        <v>2220</v>
      </c>
      <c r="E198" s="834" t="s">
        <v>1465</v>
      </c>
      <c r="F198" s="832" t="s">
        <v>1450</v>
      </c>
      <c r="G198" s="832" t="s">
        <v>1552</v>
      </c>
      <c r="H198" s="832" t="s">
        <v>568</v>
      </c>
      <c r="I198" s="832" t="s">
        <v>1822</v>
      </c>
      <c r="J198" s="832" t="s">
        <v>1823</v>
      </c>
      <c r="K198" s="832" t="s">
        <v>1824</v>
      </c>
      <c r="L198" s="835">
        <v>99.94</v>
      </c>
      <c r="M198" s="835">
        <v>299.82</v>
      </c>
      <c r="N198" s="832">
        <v>3</v>
      </c>
      <c r="O198" s="836">
        <v>1.5</v>
      </c>
      <c r="P198" s="835">
        <v>99.94</v>
      </c>
      <c r="Q198" s="837">
        <v>0.33333333333333331</v>
      </c>
      <c r="R198" s="832">
        <v>1</v>
      </c>
      <c r="S198" s="837">
        <v>0.33333333333333331</v>
      </c>
      <c r="T198" s="836">
        <v>0.5</v>
      </c>
      <c r="U198" s="838">
        <v>0.33333333333333331</v>
      </c>
    </row>
    <row r="199" spans="1:21" ht="14.4" customHeight="1" x14ac:dyDescent="0.3">
      <c r="A199" s="831">
        <v>7</v>
      </c>
      <c r="B199" s="832" t="s">
        <v>1449</v>
      </c>
      <c r="C199" s="832" t="s">
        <v>1454</v>
      </c>
      <c r="D199" s="833" t="s">
        <v>2220</v>
      </c>
      <c r="E199" s="834" t="s">
        <v>1465</v>
      </c>
      <c r="F199" s="832" t="s">
        <v>1450</v>
      </c>
      <c r="G199" s="832" t="s">
        <v>1552</v>
      </c>
      <c r="H199" s="832" t="s">
        <v>568</v>
      </c>
      <c r="I199" s="832" t="s">
        <v>1825</v>
      </c>
      <c r="J199" s="832" t="s">
        <v>1820</v>
      </c>
      <c r="K199" s="832" t="s">
        <v>1821</v>
      </c>
      <c r="L199" s="835">
        <v>50.32</v>
      </c>
      <c r="M199" s="835">
        <v>503.20000000000005</v>
      </c>
      <c r="N199" s="832">
        <v>10</v>
      </c>
      <c r="O199" s="836">
        <v>3</v>
      </c>
      <c r="P199" s="835">
        <v>201.28</v>
      </c>
      <c r="Q199" s="837">
        <v>0.39999999999999997</v>
      </c>
      <c r="R199" s="832">
        <v>4</v>
      </c>
      <c r="S199" s="837">
        <v>0.4</v>
      </c>
      <c r="T199" s="836">
        <v>1.5</v>
      </c>
      <c r="U199" s="838">
        <v>0.5</v>
      </c>
    </row>
    <row r="200" spans="1:21" ht="14.4" customHeight="1" x14ac:dyDescent="0.3">
      <c r="A200" s="831">
        <v>7</v>
      </c>
      <c r="B200" s="832" t="s">
        <v>1449</v>
      </c>
      <c r="C200" s="832" t="s">
        <v>1454</v>
      </c>
      <c r="D200" s="833" t="s">
        <v>2220</v>
      </c>
      <c r="E200" s="834" t="s">
        <v>1465</v>
      </c>
      <c r="F200" s="832" t="s">
        <v>1450</v>
      </c>
      <c r="G200" s="832" t="s">
        <v>1552</v>
      </c>
      <c r="H200" s="832" t="s">
        <v>568</v>
      </c>
      <c r="I200" s="832" t="s">
        <v>1829</v>
      </c>
      <c r="J200" s="832" t="s">
        <v>1827</v>
      </c>
      <c r="K200" s="832" t="s">
        <v>1830</v>
      </c>
      <c r="L200" s="835">
        <v>199.89</v>
      </c>
      <c r="M200" s="835">
        <v>399.78</v>
      </c>
      <c r="N200" s="832">
        <v>2</v>
      </c>
      <c r="O200" s="836">
        <v>1.5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7</v>
      </c>
      <c r="B201" s="832" t="s">
        <v>1449</v>
      </c>
      <c r="C201" s="832" t="s">
        <v>1454</v>
      </c>
      <c r="D201" s="833" t="s">
        <v>2220</v>
      </c>
      <c r="E201" s="834" t="s">
        <v>1465</v>
      </c>
      <c r="F201" s="832" t="s">
        <v>1450</v>
      </c>
      <c r="G201" s="832" t="s">
        <v>1900</v>
      </c>
      <c r="H201" s="832" t="s">
        <v>568</v>
      </c>
      <c r="I201" s="832" t="s">
        <v>1901</v>
      </c>
      <c r="J201" s="832" t="s">
        <v>1902</v>
      </c>
      <c r="K201" s="832" t="s">
        <v>1903</v>
      </c>
      <c r="L201" s="835">
        <v>3690.52</v>
      </c>
      <c r="M201" s="835">
        <v>14762.08</v>
      </c>
      <c r="N201" s="832">
        <v>4</v>
      </c>
      <c r="O201" s="836">
        <v>2</v>
      </c>
      <c r="P201" s="835">
        <v>7381.04</v>
      </c>
      <c r="Q201" s="837">
        <v>0.5</v>
      </c>
      <c r="R201" s="832">
        <v>2</v>
      </c>
      <c r="S201" s="837">
        <v>0.5</v>
      </c>
      <c r="T201" s="836">
        <v>1</v>
      </c>
      <c r="U201" s="838">
        <v>0.5</v>
      </c>
    </row>
    <row r="202" spans="1:21" ht="14.4" customHeight="1" x14ac:dyDescent="0.3">
      <c r="A202" s="831">
        <v>7</v>
      </c>
      <c r="B202" s="832" t="s">
        <v>1449</v>
      </c>
      <c r="C202" s="832" t="s">
        <v>1454</v>
      </c>
      <c r="D202" s="833" t="s">
        <v>2220</v>
      </c>
      <c r="E202" s="834" t="s">
        <v>1466</v>
      </c>
      <c r="F202" s="832" t="s">
        <v>1450</v>
      </c>
      <c r="G202" s="832" t="s">
        <v>1656</v>
      </c>
      <c r="H202" s="832" t="s">
        <v>568</v>
      </c>
      <c r="I202" s="832" t="s">
        <v>1657</v>
      </c>
      <c r="J202" s="832" t="s">
        <v>1658</v>
      </c>
      <c r="K202" s="832" t="s">
        <v>1659</v>
      </c>
      <c r="L202" s="835">
        <v>55.77</v>
      </c>
      <c r="M202" s="835">
        <v>278.85000000000002</v>
      </c>
      <c r="N202" s="832">
        <v>5</v>
      </c>
      <c r="O202" s="836">
        <v>1</v>
      </c>
      <c r="P202" s="835">
        <v>167.31</v>
      </c>
      <c r="Q202" s="837">
        <v>0.6</v>
      </c>
      <c r="R202" s="832">
        <v>3</v>
      </c>
      <c r="S202" s="837">
        <v>0.6</v>
      </c>
      <c r="T202" s="836">
        <v>0.5</v>
      </c>
      <c r="U202" s="838">
        <v>0.5</v>
      </c>
    </row>
    <row r="203" spans="1:21" ht="14.4" customHeight="1" x14ac:dyDescent="0.3">
      <c r="A203" s="831">
        <v>7</v>
      </c>
      <c r="B203" s="832" t="s">
        <v>1449</v>
      </c>
      <c r="C203" s="832" t="s">
        <v>1454</v>
      </c>
      <c r="D203" s="833" t="s">
        <v>2220</v>
      </c>
      <c r="E203" s="834" t="s">
        <v>1466</v>
      </c>
      <c r="F203" s="832" t="s">
        <v>1450</v>
      </c>
      <c r="G203" s="832" t="s">
        <v>1668</v>
      </c>
      <c r="H203" s="832" t="s">
        <v>568</v>
      </c>
      <c r="I203" s="832" t="s">
        <v>1669</v>
      </c>
      <c r="J203" s="832" t="s">
        <v>1670</v>
      </c>
      <c r="K203" s="832" t="s">
        <v>1671</v>
      </c>
      <c r="L203" s="835">
        <v>754.04</v>
      </c>
      <c r="M203" s="835">
        <v>15834.84</v>
      </c>
      <c r="N203" s="832">
        <v>21</v>
      </c>
      <c r="O203" s="836">
        <v>6.5</v>
      </c>
      <c r="P203" s="835">
        <v>13572.72</v>
      </c>
      <c r="Q203" s="837">
        <v>0.8571428571428571</v>
      </c>
      <c r="R203" s="832">
        <v>18</v>
      </c>
      <c r="S203" s="837">
        <v>0.8571428571428571</v>
      </c>
      <c r="T203" s="836">
        <v>5.5</v>
      </c>
      <c r="U203" s="838">
        <v>0.84615384615384615</v>
      </c>
    </row>
    <row r="204" spans="1:21" ht="14.4" customHeight="1" x14ac:dyDescent="0.3">
      <c r="A204" s="831">
        <v>7</v>
      </c>
      <c r="B204" s="832" t="s">
        <v>1449</v>
      </c>
      <c r="C204" s="832" t="s">
        <v>1454</v>
      </c>
      <c r="D204" s="833" t="s">
        <v>2220</v>
      </c>
      <c r="E204" s="834" t="s">
        <v>1466</v>
      </c>
      <c r="F204" s="832" t="s">
        <v>1450</v>
      </c>
      <c r="G204" s="832" t="s">
        <v>1668</v>
      </c>
      <c r="H204" s="832" t="s">
        <v>568</v>
      </c>
      <c r="I204" s="832" t="s">
        <v>1672</v>
      </c>
      <c r="J204" s="832" t="s">
        <v>1670</v>
      </c>
      <c r="K204" s="832" t="s">
        <v>1673</v>
      </c>
      <c r="L204" s="835">
        <v>1131.06</v>
      </c>
      <c r="M204" s="835">
        <v>15834.84</v>
      </c>
      <c r="N204" s="832">
        <v>14</v>
      </c>
      <c r="O204" s="836">
        <v>3</v>
      </c>
      <c r="P204" s="835">
        <v>15834.84</v>
      </c>
      <c r="Q204" s="837">
        <v>1</v>
      </c>
      <c r="R204" s="832">
        <v>14</v>
      </c>
      <c r="S204" s="837">
        <v>1</v>
      </c>
      <c r="T204" s="836">
        <v>3</v>
      </c>
      <c r="U204" s="838">
        <v>1</v>
      </c>
    </row>
    <row r="205" spans="1:21" ht="14.4" customHeight="1" x14ac:dyDescent="0.3">
      <c r="A205" s="831">
        <v>7</v>
      </c>
      <c r="B205" s="832" t="s">
        <v>1449</v>
      </c>
      <c r="C205" s="832" t="s">
        <v>1454</v>
      </c>
      <c r="D205" s="833" t="s">
        <v>2220</v>
      </c>
      <c r="E205" s="834" t="s">
        <v>1466</v>
      </c>
      <c r="F205" s="832" t="s">
        <v>1450</v>
      </c>
      <c r="G205" s="832" t="s">
        <v>1668</v>
      </c>
      <c r="H205" s="832" t="s">
        <v>568</v>
      </c>
      <c r="I205" s="832" t="s">
        <v>1674</v>
      </c>
      <c r="J205" s="832" t="s">
        <v>1670</v>
      </c>
      <c r="K205" s="832" t="s">
        <v>1675</v>
      </c>
      <c r="L205" s="835">
        <v>1508.08</v>
      </c>
      <c r="M205" s="835">
        <v>27145.439999999999</v>
      </c>
      <c r="N205" s="832">
        <v>18</v>
      </c>
      <c r="O205" s="836">
        <v>3</v>
      </c>
      <c r="P205" s="835">
        <v>18096.96</v>
      </c>
      <c r="Q205" s="837">
        <v>0.66666666666666663</v>
      </c>
      <c r="R205" s="832">
        <v>12</v>
      </c>
      <c r="S205" s="837">
        <v>0.66666666666666663</v>
      </c>
      <c r="T205" s="836">
        <v>2</v>
      </c>
      <c r="U205" s="838">
        <v>0.66666666666666663</v>
      </c>
    </row>
    <row r="206" spans="1:21" ht="14.4" customHeight="1" x14ac:dyDescent="0.3">
      <c r="A206" s="831">
        <v>7</v>
      </c>
      <c r="B206" s="832" t="s">
        <v>1449</v>
      </c>
      <c r="C206" s="832" t="s">
        <v>1454</v>
      </c>
      <c r="D206" s="833" t="s">
        <v>2220</v>
      </c>
      <c r="E206" s="834" t="s">
        <v>1466</v>
      </c>
      <c r="F206" s="832" t="s">
        <v>1450</v>
      </c>
      <c r="G206" s="832" t="s">
        <v>1509</v>
      </c>
      <c r="H206" s="832" t="s">
        <v>657</v>
      </c>
      <c r="I206" s="832" t="s">
        <v>1679</v>
      </c>
      <c r="J206" s="832" t="s">
        <v>1680</v>
      </c>
      <c r="K206" s="832" t="s">
        <v>1400</v>
      </c>
      <c r="L206" s="835">
        <v>65.989999999999995</v>
      </c>
      <c r="M206" s="835">
        <v>1781.73</v>
      </c>
      <c r="N206" s="832">
        <v>27</v>
      </c>
      <c r="O206" s="836">
        <v>8</v>
      </c>
      <c r="P206" s="835">
        <v>1319.8</v>
      </c>
      <c r="Q206" s="837">
        <v>0.7407407407407407</v>
      </c>
      <c r="R206" s="832">
        <v>20</v>
      </c>
      <c r="S206" s="837">
        <v>0.7407407407407407</v>
      </c>
      <c r="T206" s="836">
        <v>6</v>
      </c>
      <c r="U206" s="838">
        <v>0.75</v>
      </c>
    </row>
    <row r="207" spans="1:21" ht="14.4" customHeight="1" x14ac:dyDescent="0.3">
      <c r="A207" s="831">
        <v>7</v>
      </c>
      <c r="B207" s="832" t="s">
        <v>1449</v>
      </c>
      <c r="C207" s="832" t="s">
        <v>1454</v>
      </c>
      <c r="D207" s="833" t="s">
        <v>2220</v>
      </c>
      <c r="E207" s="834" t="s">
        <v>1466</v>
      </c>
      <c r="F207" s="832" t="s">
        <v>1450</v>
      </c>
      <c r="G207" s="832" t="s">
        <v>1509</v>
      </c>
      <c r="H207" s="832" t="s">
        <v>657</v>
      </c>
      <c r="I207" s="832" t="s">
        <v>1904</v>
      </c>
      <c r="J207" s="832" t="s">
        <v>1905</v>
      </c>
      <c r="K207" s="832" t="s">
        <v>1906</v>
      </c>
      <c r="L207" s="835">
        <v>132</v>
      </c>
      <c r="M207" s="835">
        <v>1188</v>
      </c>
      <c r="N207" s="832">
        <v>9</v>
      </c>
      <c r="O207" s="836">
        <v>2</v>
      </c>
      <c r="P207" s="835">
        <v>1188</v>
      </c>
      <c r="Q207" s="837">
        <v>1</v>
      </c>
      <c r="R207" s="832">
        <v>9</v>
      </c>
      <c r="S207" s="837">
        <v>1</v>
      </c>
      <c r="T207" s="836">
        <v>2</v>
      </c>
      <c r="U207" s="838">
        <v>1</v>
      </c>
    </row>
    <row r="208" spans="1:21" ht="14.4" customHeight="1" x14ac:dyDescent="0.3">
      <c r="A208" s="831">
        <v>7</v>
      </c>
      <c r="B208" s="832" t="s">
        <v>1449</v>
      </c>
      <c r="C208" s="832" t="s">
        <v>1454</v>
      </c>
      <c r="D208" s="833" t="s">
        <v>2220</v>
      </c>
      <c r="E208" s="834" t="s">
        <v>1466</v>
      </c>
      <c r="F208" s="832" t="s">
        <v>1450</v>
      </c>
      <c r="G208" s="832" t="s">
        <v>1578</v>
      </c>
      <c r="H208" s="832" t="s">
        <v>568</v>
      </c>
      <c r="I208" s="832" t="s">
        <v>1681</v>
      </c>
      <c r="J208" s="832" t="s">
        <v>1580</v>
      </c>
      <c r="K208" s="832" t="s">
        <v>1682</v>
      </c>
      <c r="L208" s="835">
        <v>140.94999999999999</v>
      </c>
      <c r="M208" s="835">
        <v>422.84999999999997</v>
      </c>
      <c r="N208" s="832">
        <v>3</v>
      </c>
      <c r="O208" s="836">
        <v>0.5</v>
      </c>
      <c r="P208" s="835">
        <v>422.84999999999997</v>
      </c>
      <c r="Q208" s="837">
        <v>1</v>
      </c>
      <c r="R208" s="832">
        <v>3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7</v>
      </c>
      <c r="B209" s="832" t="s">
        <v>1449</v>
      </c>
      <c r="C209" s="832" t="s">
        <v>1454</v>
      </c>
      <c r="D209" s="833" t="s">
        <v>2220</v>
      </c>
      <c r="E209" s="834" t="s">
        <v>1466</v>
      </c>
      <c r="F209" s="832" t="s">
        <v>1450</v>
      </c>
      <c r="G209" s="832" t="s">
        <v>1683</v>
      </c>
      <c r="H209" s="832" t="s">
        <v>568</v>
      </c>
      <c r="I209" s="832" t="s">
        <v>1684</v>
      </c>
      <c r="J209" s="832" t="s">
        <v>1685</v>
      </c>
      <c r="K209" s="832" t="s">
        <v>1686</v>
      </c>
      <c r="L209" s="835">
        <v>29.13</v>
      </c>
      <c r="M209" s="835">
        <v>903.03</v>
      </c>
      <c r="N209" s="832">
        <v>31</v>
      </c>
      <c r="O209" s="836">
        <v>6</v>
      </c>
      <c r="P209" s="835">
        <v>757.38</v>
      </c>
      <c r="Q209" s="837">
        <v>0.83870967741935487</v>
      </c>
      <c r="R209" s="832">
        <v>26</v>
      </c>
      <c r="S209" s="837">
        <v>0.83870967741935487</v>
      </c>
      <c r="T209" s="836">
        <v>5</v>
      </c>
      <c r="U209" s="838">
        <v>0.83333333333333337</v>
      </c>
    </row>
    <row r="210" spans="1:21" ht="14.4" customHeight="1" x14ac:dyDescent="0.3">
      <c r="A210" s="831">
        <v>7</v>
      </c>
      <c r="B210" s="832" t="s">
        <v>1449</v>
      </c>
      <c r="C210" s="832" t="s">
        <v>1454</v>
      </c>
      <c r="D210" s="833" t="s">
        <v>2220</v>
      </c>
      <c r="E210" s="834" t="s">
        <v>1466</v>
      </c>
      <c r="F210" s="832" t="s">
        <v>1450</v>
      </c>
      <c r="G210" s="832" t="s">
        <v>1689</v>
      </c>
      <c r="H210" s="832" t="s">
        <v>657</v>
      </c>
      <c r="I210" s="832" t="s">
        <v>1690</v>
      </c>
      <c r="J210" s="832" t="s">
        <v>1691</v>
      </c>
      <c r="K210" s="832" t="s">
        <v>1692</v>
      </c>
      <c r="L210" s="835">
        <v>561.76</v>
      </c>
      <c r="M210" s="835">
        <v>3370.56</v>
      </c>
      <c r="N210" s="832">
        <v>6</v>
      </c>
      <c r="O210" s="836">
        <v>1.5</v>
      </c>
      <c r="P210" s="835">
        <v>3370.56</v>
      </c>
      <c r="Q210" s="837">
        <v>1</v>
      </c>
      <c r="R210" s="832">
        <v>6</v>
      </c>
      <c r="S210" s="837">
        <v>1</v>
      </c>
      <c r="T210" s="836">
        <v>1.5</v>
      </c>
      <c r="U210" s="838">
        <v>1</v>
      </c>
    </row>
    <row r="211" spans="1:21" ht="14.4" customHeight="1" x14ac:dyDescent="0.3">
      <c r="A211" s="831">
        <v>7</v>
      </c>
      <c r="B211" s="832" t="s">
        <v>1449</v>
      </c>
      <c r="C211" s="832" t="s">
        <v>1454</v>
      </c>
      <c r="D211" s="833" t="s">
        <v>2220</v>
      </c>
      <c r="E211" s="834" t="s">
        <v>1466</v>
      </c>
      <c r="F211" s="832" t="s">
        <v>1450</v>
      </c>
      <c r="G211" s="832" t="s">
        <v>1696</v>
      </c>
      <c r="H211" s="832" t="s">
        <v>568</v>
      </c>
      <c r="I211" s="832" t="s">
        <v>1907</v>
      </c>
      <c r="J211" s="832" t="s">
        <v>1701</v>
      </c>
      <c r="K211" s="832" t="s">
        <v>1711</v>
      </c>
      <c r="L211" s="835">
        <v>1938.97</v>
      </c>
      <c r="M211" s="835">
        <v>11633.82</v>
      </c>
      <c r="N211" s="832">
        <v>6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7</v>
      </c>
      <c r="B212" s="832" t="s">
        <v>1449</v>
      </c>
      <c r="C212" s="832" t="s">
        <v>1454</v>
      </c>
      <c r="D212" s="833" t="s">
        <v>2220</v>
      </c>
      <c r="E212" s="834" t="s">
        <v>1466</v>
      </c>
      <c r="F212" s="832" t="s">
        <v>1450</v>
      </c>
      <c r="G212" s="832" t="s">
        <v>1696</v>
      </c>
      <c r="H212" s="832" t="s">
        <v>568</v>
      </c>
      <c r="I212" s="832" t="s">
        <v>1851</v>
      </c>
      <c r="J212" s="832" t="s">
        <v>1698</v>
      </c>
      <c r="K212" s="832" t="s">
        <v>1852</v>
      </c>
      <c r="L212" s="835">
        <v>1938.97</v>
      </c>
      <c r="M212" s="835">
        <v>17450.73</v>
      </c>
      <c r="N212" s="832">
        <v>9</v>
      </c>
      <c r="O212" s="836">
        <v>2</v>
      </c>
      <c r="P212" s="835">
        <v>17450.73</v>
      </c>
      <c r="Q212" s="837">
        <v>1</v>
      </c>
      <c r="R212" s="832">
        <v>9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7</v>
      </c>
      <c r="B213" s="832" t="s">
        <v>1449</v>
      </c>
      <c r="C213" s="832" t="s">
        <v>1454</v>
      </c>
      <c r="D213" s="833" t="s">
        <v>2220</v>
      </c>
      <c r="E213" s="834" t="s">
        <v>1466</v>
      </c>
      <c r="F213" s="832" t="s">
        <v>1450</v>
      </c>
      <c r="G213" s="832" t="s">
        <v>1696</v>
      </c>
      <c r="H213" s="832" t="s">
        <v>568</v>
      </c>
      <c r="I213" s="832" t="s">
        <v>1853</v>
      </c>
      <c r="J213" s="832" t="s">
        <v>1698</v>
      </c>
      <c r="K213" s="832" t="s">
        <v>1854</v>
      </c>
      <c r="L213" s="835">
        <v>1454.23</v>
      </c>
      <c r="M213" s="835">
        <v>8725.380000000001</v>
      </c>
      <c r="N213" s="832">
        <v>6</v>
      </c>
      <c r="O213" s="836">
        <v>1</v>
      </c>
      <c r="P213" s="835">
        <v>8725.380000000001</v>
      </c>
      <c r="Q213" s="837">
        <v>1</v>
      </c>
      <c r="R213" s="832">
        <v>6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7</v>
      </c>
      <c r="B214" s="832" t="s">
        <v>1449</v>
      </c>
      <c r="C214" s="832" t="s">
        <v>1454</v>
      </c>
      <c r="D214" s="833" t="s">
        <v>2220</v>
      </c>
      <c r="E214" s="834" t="s">
        <v>1466</v>
      </c>
      <c r="F214" s="832" t="s">
        <v>1450</v>
      </c>
      <c r="G214" s="832" t="s">
        <v>1696</v>
      </c>
      <c r="H214" s="832" t="s">
        <v>568</v>
      </c>
      <c r="I214" s="832" t="s">
        <v>1855</v>
      </c>
      <c r="J214" s="832" t="s">
        <v>1698</v>
      </c>
      <c r="K214" s="832" t="s">
        <v>1856</v>
      </c>
      <c r="L214" s="835">
        <v>484.75</v>
      </c>
      <c r="M214" s="835">
        <v>2908.5</v>
      </c>
      <c r="N214" s="832">
        <v>6</v>
      </c>
      <c r="O214" s="836">
        <v>1</v>
      </c>
      <c r="P214" s="835">
        <v>2908.5</v>
      </c>
      <c r="Q214" s="837">
        <v>1</v>
      </c>
      <c r="R214" s="832">
        <v>6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7</v>
      </c>
      <c r="B215" s="832" t="s">
        <v>1449</v>
      </c>
      <c r="C215" s="832" t="s">
        <v>1454</v>
      </c>
      <c r="D215" s="833" t="s">
        <v>2220</v>
      </c>
      <c r="E215" s="834" t="s">
        <v>1466</v>
      </c>
      <c r="F215" s="832" t="s">
        <v>1450</v>
      </c>
      <c r="G215" s="832" t="s">
        <v>1696</v>
      </c>
      <c r="H215" s="832" t="s">
        <v>568</v>
      </c>
      <c r="I215" s="832" t="s">
        <v>1697</v>
      </c>
      <c r="J215" s="832" t="s">
        <v>1698</v>
      </c>
      <c r="K215" s="832" t="s">
        <v>1699</v>
      </c>
      <c r="L215" s="835">
        <v>969.48</v>
      </c>
      <c r="M215" s="835">
        <v>19389.599999999999</v>
      </c>
      <c r="N215" s="832">
        <v>20</v>
      </c>
      <c r="O215" s="836">
        <v>4</v>
      </c>
      <c r="P215" s="835">
        <v>19389.599999999999</v>
      </c>
      <c r="Q215" s="837">
        <v>1</v>
      </c>
      <c r="R215" s="832">
        <v>20</v>
      </c>
      <c r="S215" s="837">
        <v>1</v>
      </c>
      <c r="T215" s="836">
        <v>4</v>
      </c>
      <c r="U215" s="838">
        <v>1</v>
      </c>
    </row>
    <row r="216" spans="1:21" ht="14.4" customHeight="1" x14ac:dyDescent="0.3">
      <c r="A216" s="831">
        <v>7</v>
      </c>
      <c r="B216" s="832" t="s">
        <v>1449</v>
      </c>
      <c r="C216" s="832" t="s">
        <v>1454</v>
      </c>
      <c r="D216" s="833" t="s">
        <v>2220</v>
      </c>
      <c r="E216" s="834" t="s">
        <v>1466</v>
      </c>
      <c r="F216" s="832" t="s">
        <v>1450</v>
      </c>
      <c r="G216" s="832" t="s">
        <v>1696</v>
      </c>
      <c r="H216" s="832" t="s">
        <v>568</v>
      </c>
      <c r="I216" s="832" t="s">
        <v>1703</v>
      </c>
      <c r="J216" s="832" t="s">
        <v>1704</v>
      </c>
      <c r="K216" s="832" t="s">
        <v>1705</v>
      </c>
      <c r="L216" s="835">
        <v>969.48</v>
      </c>
      <c r="M216" s="835">
        <v>5816.88</v>
      </c>
      <c r="N216" s="832">
        <v>6</v>
      </c>
      <c r="O216" s="836">
        <v>1</v>
      </c>
      <c r="P216" s="835">
        <v>5816.88</v>
      </c>
      <c r="Q216" s="837">
        <v>1</v>
      </c>
      <c r="R216" s="832">
        <v>6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7</v>
      </c>
      <c r="B217" s="832" t="s">
        <v>1449</v>
      </c>
      <c r="C217" s="832" t="s">
        <v>1454</v>
      </c>
      <c r="D217" s="833" t="s">
        <v>2220</v>
      </c>
      <c r="E217" s="834" t="s">
        <v>1466</v>
      </c>
      <c r="F217" s="832" t="s">
        <v>1450</v>
      </c>
      <c r="G217" s="832" t="s">
        <v>1696</v>
      </c>
      <c r="H217" s="832" t="s">
        <v>657</v>
      </c>
      <c r="I217" s="832" t="s">
        <v>1706</v>
      </c>
      <c r="J217" s="832" t="s">
        <v>1707</v>
      </c>
      <c r="K217" s="832" t="s">
        <v>1702</v>
      </c>
      <c r="L217" s="835">
        <v>484.75</v>
      </c>
      <c r="M217" s="835">
        <v>484.75</v>
      </c>
      <c r="N217" s="832">
        <v>1</v>
      </c>
      <c r="O217" s="836">
        <v>1</v>
      </c>
      <c r="P217" s="835">
        <v>484.75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7</v>
      </c>
      <c r="B218" s="832" t="s">
        <v>1449</v>
      </c>
      <c r="C218" s="832" t="s">
        <v>1454</v>
      </c>
      <c r="D218" s="833" t="s">
        <v>2220</v>
      </c>
      <c r="E218" s="834" t="s">
        <v>1466</v>
      </c>
      <c r="F218" s="832" t="s">
        <v>1450</v>
      </c>
      <c r="G218" s="832" t="s">
        <v>1696</v>
      </c>
      <c r="H218" s="832" t="s">
        <v>657</v>
      </c>
      <c r="I218" s="832" t="s">
        <v>1708</v>
      </c>
      <c r="J218" s="832" t="s">
        <v>1707</v>
      </c>
      <c r="K218" s="832" t="s">
        <v>1709</v>
      </c>
      <c r="L218" s="835">
        <v>969.48</v>
      </c>
      <c r="M218" s="835">
        <v>16481.16</v>
      </c>
      <c r="N218" s="832">
        <v>17</v>
      </c>
      <c r="O218" s="836">
        <v>5</v>
      </c>
      <c r="P218" s="835">
        <v>16481.16</v>
      </c>
      <c r="Q218" s="837">
        <v>1</v>
      </c>
      <c r="R218" s="832">
        <v>17</v>
      </c>
      <c r="S218" s="837">
        <v>1</v>
      </c>
      <c r="T218" s="836">
        <v>5</v>
      </c>
      <c r="U218" s="838">
        <v>1</v>
      </c>
    </row>
    <row r="219" spans="1:21" ht="14.4" customHeight="1" x14ac:dyDescent="0.3">
      <c r="A219" s="831">
        <v>7</v>
      </c>
      <c r="B219" s="832" t="s">
        <v>1449</v>
      </c>
      <c r="C219" s="832" t="s">
        <v>1454</v>
      </c>
      <c r="D219" s="833" t="s">
        <v>2220</v>
      </c>
      <c r="E219" s="834" t="s">
        <v>1466</v>
      </c>
      <c r="F219" s="832" t="s">
        <v>1450</v>
      </c>
      <c r="G219" s="832" t="s">
        <v>1696</v>
      </c>
      <c r="H219" s="832" t="s">
        <v>657</v>
      </c>
      <c r="I219" s="832" t="s">
        <v>1710</v>
      </c>
      <c r="J219" s="832" t="s">
        <v>1707</v>
      </c>
      <c r="K219" s="832" t="s">
        <v>1711</v>
      </c>
      <c r="L219" s="835">
        <v>1938.97</v>
      </c>
      <c r="M219" s="835">
        <v>11633.82</v>
      </c>
      <c r="N219" s="832">
        <v>6</v>
      </c>
      <c r="O219" s="836">
        <v>1</v>
      </c>
      <c r="P219" s="835">
        <v>11633.82</v>
      </c>
      <c r="Q219" s="837">
        <v>1</v>
      </c>
      <c r="R219" s="832">
        <v>6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7</v>
      </c>
      <c r="B220" s="832" t="s">
        <v>1449</v>
      </c>
      <c r="C220" s="832" t="s">
        <v>1454</v>
      </c>
      <c r="D220" s="833" t="s">
        <v>2220</v>
      </c>
      <c r="E220" s="834" t="s">
        <v>1466</v>
      </c>
      <c r="F220" s="832" t="s">
        <v>1450</v>
      </c>
      <c r="G220" s="832" t="s">
        <v>1696</v>
      </c>
      <c r="H220" s="832" t="s">
        <v>657</v>
      </c>
      <c r="I220" s="832" t="s">
        <v>1712</v>
      </c>
      <c r="J220" s="832" t="s">
        <v>1707</v>
      </c>
      <c r="K220" s="832" t="s">
        <v>1713</v>
      </c>
      <c r="L220" s="835">
        <v>1454.23</v>
      </c>
      <c r="M220" s="835">
        <v>17450.760000000002</v>
      </c>
      <c r="N220" s="832">
        <v>12</v>
      </c>
      <c r="O220" s="836">
        <v>2</v>
      </c>
      <c r="P220" s="835">
        <v>17450.760000000002</v>
      </c>
      <c r="Q220" s="837">
        <v>1</v>
      </c>
      <c r="R220" s="832">
        <v>12</v>
      </c>
      <c r="S220" s="837">
        <v>1</v>
      </c>
      <c r="T220" s="836">
        <v>2</v>
      </c>
      <c r="U220" s="838">
        <v>1</v>
      </c>
    </row>
    <row r="221" spans="1:21" ht="14.4" customHeight="1" x14ac:dyDescent="0.3">
      <c r="A221" s="831">
        <v>7</v>
      </c>
      <c r="B221" s="832" t="s">
        <v>1449</v>
      </c>
      <c r="C221" s="832" t="s">
        <v>1454</v>
      </c>
      <c r="D221" s="833" t="s">
        <v>2220</v>
      </c>
      <c r="E221" s="834" t="s">
        <v>1466</v>
      </c>
      <c r="F221" s="832" t="s">
        <v>1450</v>
      </c>
      <c r="G221" s="832" t="s">
        <v>1714</v>
      </c>
      <c r="H221" s="832" t="s">
        <v>568</v>
      </c>
      <c r="I221" s="832" t="s">
        <v>1715</v>
      </c>
      <c r="J221" s="832" t="s">
        <v>1716</v>
      </c>
      <c r="K221" s="832" t="s">
        <v>1717</v>
      </c>
      <c r="L221" s="835">
        <v>537.12</v>
      </c>
      <c r="M221" s="835">
        <v>3759.84</v>
      </c>
      <c r="N221" s="832">
        <v>7</v>
      </c>
      <c r="O221" s="836">
        <v>1</v>
      </c>
      <c r="P221" s="835">
        <v>2148.48</v>
      </c>
      <c r="Q221" s="837">
        <v>0.5714285714285714</v>
      </c>
      <c r="R221" s="832">
        <v>4</v>
      </c>
      <c r="S221" s="837">
        <v>0.5714285714285714</v>
      </c>
      <c r="T221" s="836">
        <v>0.5</v>
      </c>
      <c r="U221" s="838">
        <v>0.5</v>
      </c>
    </row>
    <row r="222" spans="1:21" ht="14.4" customHeight="1" x14ac:dyDescent="0.3">
      <c r="A222" s="831">
        <v>7</v>
      </c>
      <c r="B222" s="832" t="s">
        <v>1449</v>
      </c>
      <c r="C222" s="832" t="s">
        <v>1454</v>
      </c>
      <c r="D222" s="833" t="s">
        <v>2220</v>
      </c>
      <c r="E222" s="834" t="s">
        <v>1466</v>
      </c>
      <c r="F222" s="832" t="s">
        <v>1450</v>
      </c>
      <c r="G222" s="832" t="s">
        <v>1714</v>
      </c>
      <c r="H222" s="832" t="s">
        <v>568</v>
      </c>
      <c r="I222" s="832" t="s">
        <v>1718</v>
      </c>
      <c r="J222" s="832" t="s">
        <v>1716</v>
      </c>
      <c r="K222" s="832" t="s">
        <v>1719</v>
      </c>
      <c r="L222" s="835">
        <v>424.24</v>
      </c>
      <c r="M222" s="835">
        <v>424.24</v>
      </c>
      <c r="N222" s="832">
        <v>1</v>
      </c>
      <c r="O222" s="836">
        <v>0.5</v>
      </c>
      <c r="P222" s="835">
        <v>424.24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7</v>
      </c>
      <c r="B223" s="832" t="s">
        <v>1449</v>
      </c>
      <c r="C223" s="832" t="s">
        <v>1454</v>
      </c>
      <c r="D223" s="833" t="s">
        <v>2220</v>
      </c>
      <c r="E223" s="834" t="s">
        <v>1466</v>
      </c>
      <c r="F223" s="832" t="s">
        <v>1450</v>
      </c>
      <c r="G223" s="832" t="s">
        <v>1714</v>
      </c>
      <c r="H223" s="832" t="s">
        <v>568</v>
      </c>
      <c r="I223" s="832" t="s">
        <v>1720</v>
      </c>
      <c r="J223" s="832" t="s">
        <v>1716</v>
      </c>
      <c r="K223" s="832" t="s">
        <v>1721</v>
      </c>
      <c r="L223" s="835">
        <v>848.49</v>
      </c>
      <c r="M223" s="835">
        <v>9333.39</v>
      </c>
      <c r="N223" s="832">
        <v>11</v>
      </c>
      <c r="O223" s="836">
        <v>2</v>
      </c>
      <c r="P223" s="835">
        <v>2545.4700000000003</v>
      </c>
      <c r="Q223" s="837">
        <v>0.27272727272727276</v>
      </c>
      <c r="R223" s="832">
        <v>3</v>
      </c>
      <c r="S223" s="837">
        <v>0.27272727272727271</v>
      </c>
      <c r="T223" s="836">
        <v>1</v>
      </c>
      <c r="U223" s="838">
        <v>0.5</v>
      </c>
    </row>
    <row r="224" spans="1:21" ht="14.4" customHeight="1" x14ac:dyDescent="0.3">
      <c r="A224" s="831">
        <v>7</v>
      </c>
      <c r="B224" s="832" t="s">
        <v>1449</v>
      </c>
      <c r="C224" s="832" t="s">
        <v>1454</v>
      </c>
      <c r="D224" s="833" t="s">
        <v>2220</v>
      </c>
      <c r="E224" s="834" t="s">
        <v>1466</v>
      </c>
      <c r="F224" s="832" t="s">
        <v>1450</v>
      </c>
      <c r="G224" s="832" t="s">
        <v>1714</v>
      </c>
      <c r="H224" s="832" t="s">
        <v>568</v>
      </c>
      <c r="I224" s="832" t="s">
        <v>1863</v>
      </c>
      <c r="J224" s="832" t="s">
        <v>1864</v>
      </c>
      <c r="K224" s="832" t="s">
        <v>1721</v>
      </c>
      <c r="L224" s="835">
        <v>848.49</v>
      </c>
      <c r="M224" s="835">
        <v>1696.98</v>
      </c>
      <c r="N224" s="832">
        <v>2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7</v>
      </c>
      <c r="B225" s="832" t="s">
        <v>1449</v>
      </c>
      <c r="C225" s="832" t="s">
        <v>1454</v>
      </c>
      <c r="D225" s="833" t="s">
        <v>2220</v>
      </c>
      <c r="E225" s="834" t="s">
        <v>1466</v>
      </c>
      <c r="F225" s="832" t="s">
        <v>1450</v>
      </c>
      <c r="G225" s="832" t="s">
        <v>1714</v>
      </c>
      <c r="H225" s="832" t="s">
        <v>568</v>
      </c>
      <c r="I225" s="832" t="s">
        <v>1908</v>
      </c>
      <c r="J225" s="832" t="s">
        <v>1909</v>
      </c>
      <c r="K225" s="832" t="s">
        <v>1721</v>
      </c>
      <c r="L225" s="835">
        <v>848.49</v>
      </c>
      <c r="M225" s="835">
        <v>2545.4700000000003</v>
      </c>
      <c r="N225" s="832">
        <v>3</v>
      </c>
      <c r="O225" s="836">
        <v>0.5</v>
      </c>
      <c r="P225" s="835">
        <v>2545.4700000000003</v>
      </c>
      <c r="Q225" s="837">
        <v>1</v>
      </c>
      <c r="R225" s="832">
        <v>3</v>
      </c>
      <c r="S225" s="837">
        <v>1</v>
      </c>
      <c r="T225" s="836">
        <v>0.5</v>
      </c>
      <c r="U225" s="838">
        <v>1</v>
      </c>
    </row>
    <row r="226" spans="1:21" ht="14.4" customHeight="1" x14ac:dyDescent="0.3">
      <c r="A226" s="831">
        <v>7</v>
      </c>
      <c r="B226" s="832" t="s">
        <v>1449</v>
      </c>
      <c r="C226" s="832" t="s">
        <v>1454</v>
      </c>
      <c r="D226" s="833" t="s">
        <v>2220</v>
      </c>
      <c r="E226" s="834" t="s">
        <v>1466</v>
      </c>
      <c r="F226" s="832" t="s">
        <v>1450</v>
      </c>
      <c r="G226" s="832" t="s">
        <v>1730</v>
      </c>
      <c r="H226" s="832" t="s">
        <v>568</v>
      </c>
      <c r="I226" s="832" t="s">
        <v>1910</v>
      </c>
      <c r="J226" s="832" t="s">
        <v>1732</v>
      </c>
      <c r="K226" s="832" t="s">
        <v>1911</v>
      </c>
      <c r="L226" s="835">
        <v>276.33</v>
      </c>
      <c r="M226" s="835">
        <v>2486.9699999999998</v>
      </c>
      <c r="N226" s="832">
        <v>9</v>
      </c>
      <c r="O226" s="836">
        <v>1</v>
      </c>
      <c r="P226" s="835">
        <v>2486.9699999999998</v>
      </c>
      <c r="Q226" s="837">
        <v>1</v>
      </c>
      <c r="R226" s="832">
        <v>9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7</v>
      </c>
      <c r="B227" s="832" t="s">
        <v>1449</v>
      </c>
      <c r="C227" s="832" t="s">
        <v>1454</v>
      </c>
      <c r="D227" s="833" t="s">
        <v>2220</v>
      </c>
      <c r="E227" s="834" t="s">
        <v>1466</v>
      </c>
      <c r="F227" s="832" t="s">
        <v>1450</v>
      </c>
      <c r="G227" s="832" t="s">
        <v>1730</v>
      </c>
      <c r="H227" s="832" t="s">
        <v>568</v>
      </c>
      <c r="I227" s="832" t="s">
        <v>1912</v>
      </c>
      <c r="J227" s="832" t="s">
        <v>1732</v>
      </c>
      <c r="K227" s="832" t="s">
        <v>1913</v>
      </c>
      <c r="L227" s="835">
        <v>2038.93</v>
      </c>
      <c r="M227" s="835">
        <v>6116.79</v>
      </c>
      <c r="N227" s="832">
        <v>3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7</v>
      </c>
      <c r="B228" s="832" t="s">
        <v>1449</v>
      </c>
      <c r="C228" s="832" t="s">
        <v>1454</v>
      </c>
      <c r="D228" s="833" t="s">
        <v>2220</v>
      </c>
      <c r="E228" s="834" t="s">
        <v>1466</v>
      </c>
      <c r="F228" s="832" t="s">
        <v>1450</v>
      </c>
      <c r="G228" s="832" t="s">
        <v>1730</v>
      </c>
      <c r="H228" s="832" t="s">
        <v>568</v>
      </c>
      <c r="I228" s="832" t="s">
        <v>1914</v>
      </c>
      <c r="J228" s="832" t="s">
        <v>1732</v>
      </c>
      <c r="K228" s="832" t="s">
        <v>1915</v>
      </c>
      <c r="L228" s="835">
        <v>1431.78</v>
      </c>
      <c r="M228" s="835">
        <v>8590.68</v>
      </c>
      <c r="N228" s="832">
        <v>6</v>
      </c>
      <c r="O228" s="836">
        <v>1</v>
      </c>
      <c r="P228" s="835">
        <v>8590.68</v>
      </c>
      <c r="Q228" s="837">
        <v>1</v>
      </c>
      <c r="R228" s="832">
        <v>6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7</v>
      </c>
      <c r="B229" s="832" t="s">
        <v>1449</v>
      </c>
      <c r="C229" s="832" t="s">
        <v>1454</v>
      </c>
      <c r="D229" s="833" t="s">
        <v>2220</v>
      </c>
      <c r="E229" s="834" t="s">
        <v>1466</v>
      </c>
      <c r="F229" s="832" t="s">
        <v>1450</v>
      </c>
      <c r="G229" s="832" t="s">
        <v>1740</v>
      </c>
      <c r="H229" s="832" t="s">
        <v>657</v>
      </c>
      <c r="I229" s="832" t="s">
        <v>1741</v>
      </c>
      <c r="J229" s="832" t="s">
        <v>1742</v>
      </c>
      <c r="K229" s="832" t="s">
        <v>1743</v>
      </c>
      <c r="L229" s="835">
        <v>102.9</v>
      </c>
      <c r="M229" s="835">
        <v>205.8</v>
      </c>
      <c r="N229" s="832">
        <v>2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7</v>
      </c>
      <c r="B230" s="832" t="s">
        <v>1449</v>
      </c>
      <c r="C230" s="832" t="s">
        <v>1454</v>
      </c>
      <c r="D230" s="833" t="s">
        <v>2220</v>
      </c>
      <c r="E230" s="834" t="s">
        <v>1466</v>
      </c>
      <c r="F230" s="832" t="s">
        <v>1450</v>
      </c>
      <c r="G230" s="832" t="s">
        <v>1740</v>
      </c>
      <c r="H230" s="832" t="s">
        <v>657</v>
      </c>
      <c r="I230" s="832" t="s">
        <v>1916</v>
      </c>
      <c r="J230" s="832" t="s">
        <v>1917</v>
      </c>
      <c r="K230" s="832" t="s">
        <v>1918</v>
      </c>
      <c r="L230" s="835">
        <v>68.599999999999994</v>
      </c>
      <c r="M230" s="835">
        <v>137.19999999999999</v>
      </c>
      <c r="N230" s="832">
        <v>2</v>
      </c>
      <c r="O230" s="836">
        <v>1</v>
      </c>
      <c r="P230" s="835">
        <v>137.19999999999999</v>
      </c>
      <c r="Q230" s="837">
        <v>1</v>
      </c>
      <c r="R230" s="832">
        <v>2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7</v>
      </c>
      <c r="B231" s="832" t="s">
        <v>1449</v>
      </c>
      <c r="C231" s="832" t="s">
        <v>1454</v>
      </c>
      <c r="D231" s="833" t="s">
        <v>2220</v>
      </c>
      <c r="E231" s="834" t="s">
        <v>1466</v>
      </c>
      <c r="F231" s="832" t="s">
        <v>1450</v>
      </c>
      <c r="G231" s="832" t="s">
        <v>1740</v>
      </c>
      <c r="H231" s="832" t="s">
        <v>568</v>
      </c>
      <c r="I231" s="832" t="s">
        <v>1919</v>
      </c>
      <c r="J231" s="832" t="s">
        <v>1920</v>
      </c>
      <c r="K231" s="832" t="s">
        <v>1921</v>
      </c>
      <c r="L231" s="835">
        <v>74.64</v>
      </c>
      <c r="M231" s="835">
        <v>74.64</v>
      </c>
      <c r="N231" s="832">
        <v>1</v>
      </c>
      <c r="O231" s="836">
        <v>1</v>
      </c>
      <c r="P231" s="835">
        <v>74.64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7</v>
      </c>
      <c r="B232" s="832" t="s">
        <v>1449</v>
      </c>
      <c r="C232" s="832" t="s">
        <v>1454</v>
      </c>
      <c r="D232" s="833" t="s">
        <v>2220</v>
      </c>
      <c r="E232" s="834" t="s">
        <v>1466</v>
      </c>
      <c r="F232" s="832" t="s">
        <v>1450</v>
      </c>
      <c r="G232" s="832" t="s">
        <v>1922</v>
      </c>
      <c r="H232" s="832" t="s">
        <v>568</v>
      </c>
      <c r="I232" s="832" t="s">
        <v>1923</v>
      </c>
      <c r="J232" s="832" t="s">
        <v>1924</v>
      </c>
      <c r="K232" s="832" t="s">
        <v>1925</v>
      </c>
      <c r="L232" s="835">
        <v>76.180000000000007</v>
      </c>
      <c r="M232" s="835">
        <v>152.36000000000001</v>
      </c>
      <c r="N232" s="832">
        <v>2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7</v>
      </c>
      <c r="B233" s="832" t="s">
        <v>1449</v>
      </c>
      <c r="C233" s="832" t="s">
        <v>1454</v>
      </c>
      <c r="D233" s="833" t="s">
        <v>2220</v>
      </c>
      <c r="E233" s="834" t="s">
        <v>1466</v>
      </c>
      <c r="F233" s="832" t="s">
        <v>1450</v>
      </c>
      <c r="G233" s="832" t="s">
        <v>1744</v>
      </c>
      <c r="H233" s="832" t="s">
        <v>568</v>
      </c>
      <c r="I233" s="832" t="s">
        <v>1926</v>
      </c>
      <c r="J233" s="832" t="s">
        <v>918</v>
      </c>
      <c r="K233" s="832" t="s">
        <v>1927</v>
      </c>
      <c r="L233" s="835">
        <v>24.37</v>
      </c>
      <c r="M233" s="835">
        <v>48.74</v>
      </c>
      <c r="N233" s="832">
        <v>2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7</v>
      </c>
      <c r="B234" s="832" t="s">
        <v>1449</v>
      </c>
      <c r="C234" s="832" t="s">
        <v>1454</v>
      </c>
      <c r="D234" s="833" t="s">
        <v>2220</v>
      </c>
      <c r="E234" s="834" t="s">
        <v>1466</v>
      </c>
      <c r="F234" s="832" t="s">
        <v>1450</v>
      </c>
      <c r="G234" s="832" t="s">
        <v>1744</v>
      </c>
      <c r="H234" s="832" t="s">
        <v>568</v>
      </c>
      <c r="I234" s="832" t="s">
        <v>1745</v>
      </c>
      <c r="J234" s="832" t="s">
        <v>918</v>
      </c>
      <c r="K234" s="832" t="s">
        <v>1746</v>
      </c>
      <c r="L234" s="835">
        <v>38.590000000000003</v>
      </c>
      <c r="M234" s="835">
        <v>154.36000000000001</v>
      </c>
      <c r="N234" s="832">
        <v>4</v>
      </c>
      <c r="O234" s="836">
        <v>1</v>
      </c>
      <c r="P234" s="835">
        <v>154.36000000000001</v>
      </c>
      <c r="Q234" s="837">
        <v>1</v>
      </c>
      <c r="R234" s="832">
        <v>4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7</v>
      </c>
      <c r="B235" s="832" t="s">
        <v>1449</v>
      </c>
      <c r="C235" s="832" t="s">
        <v>1454</v>
      </c>
      <c r="D235" s="833" t="s">
        <v>2220</v>
      </c>
      <c r="E235" s="834" t="s">
        <v>1466</v>
      </c>
      <c r="F235" s="832" t="s">
        <v>1450</v>
      </c>
      <c r="G235" s="832" t="s">
        <v>1753</v>
      </c>
      <c r="H235" s="832" t="s">
        <v>568</v>
      </c>
      <c r="I235" s="832" t="s">
        <v>1928</v>
      </c>
      <c r="J235" s="832" t="s">
        <v>1929</v>
      </c>
      <c r="K235" s="832" t="s">
        <v>1930</v>
      </c>
      <c r="L235" s="835">
        <v>127</v>
      </c>
      <c r="M235" s="835">
        <v>1143</v>
      </c>
      <c r="N235" s="832">
        <v>9</v>
      </c>
      <c r="O235" s="836">
        <v>1</v>
      </c>
      <c r="P235" s="835">
        <v>1143</v>
      </c>
      <c r="Q235" s="837">
        <v>1</v>
      </c>
      <c r="R235" s="832">
        <v>9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7</v>
      </c>
      <c r="B236" s="832" t="s">
        <v>1449</v>
      </c>
      <c r="C236" s="832" t="s">
        <v>1454</v>
      </c>
      <c r="D236" s="833" t="s">
        <v>2220</v>
      </c>
      <c r="E236" s="834" t="s">
        <v>1466</v>
      </c>
      <c r="F236" s="832" t="s">
        <v>1450</v>
      </c>
      <c r="G236" s="832" t="s">
        <v>1753</v>
      </c>
      <c r="H236" s="832" t="s">
        <v>568</v>
      </c>
      <c r="I236" s="832" t="s">
        <v>1931</v>
      </c>
      <c r="J236" s="832" t="s">
        <v>1929</v>
      </c>
      <c r="K236" s="832" t="s">
        <v>1932</v>
      </c>
      <c r="L236" s="835">
        <v>389.92</v>
      </c>
      <c r="M236" s="835">
        <v>2339.52</v>
      </c>
      <c r="N236" s="832">
        <v>6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7</v>
      </c>
      <c r="B237" s="832" t="s">
        <v>1449</v>
      </c>
      <c r="C237" s="832" t="s">
        <v>1454</v>
      </c>
      <c r="D237" s="833" t="s">
        <v>2220</v>
      </c>
      <c r="E237" s="834" t="s">
        <v>1466</v>
      </c>
      <c r="F237" s="832" t="s">
        <v>1450</v>
      </c>
      <c r="G237" s="832" t="s">
        <v>1753</v>
      </c>
      <c r="H237" s="832" t="s">
        <v>568</v>
      </c>
      <c r="I237" s="832" t="s">
        <v>1933</v>
      </c>
      <c r="J237" s="832" t="s">
        <v>1755</v>
      </c>
      <c r="K237" s="832" t="s">
        <v>1906</v>
      </c>
      <c r="L237" s="835">
        <v>383.18</v>
      </c>
      <c r="M237" s="835">
        <v>766.36</v>
      </c>
      <c r="N237" s="832">
        <v>2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7</v>
      </c>
      <c r="B238" s="832" t="s">
        <v>1449</v>
      </c>
      <c r="C238" s="832" t="s">
        <v>1454</v>
      </c>
      <c r="D238" s="833" t="s">
        <v>2220</v>
      </c>
      <c r="E238" s="834" t="s">
        <v>1466</v>
      </c>
      <c r="F238" s="832" t="s">
        <v>1450</v>
      </c>
      <c r="G238" s="832" t="s">
        <v>1753</v>
      </c>
      <c r="H238" s="832" t="s">
        <v>568</v>
      </c>
      <c r="I238" s="832" t="s">
        <v>1934</v>
      </c>
      <c r="J238" s="832" t="s">
        <v>1929</v>
      </c>
      <c r="K238" s="832" t="s">
        <v>1935</v>
      </c>
      <c r="L238" s="835">
        <v>233.95</v>
      </c>
      <c r="M238" s="835">
        <v>2807.3999999999996</v>
      </c>
      <c r="N238" s="832">
        <v>12</v>
      </c>
      <c r="O238" s="836">
        <v>2</v>
      </c>
      <c r="P238" s="835">
        <v>2105.5499999999997</v>
      </c>
      <c r="Q238" s="837">
        <v>0.75</v>
      </c>
      <c r="R238" s="832">
        <v>9</v>
      </c>
      <c r="S238" s="837">
        <v>0.75</v>
      </c>
      <c r="T238" s="836">
        <v>1</v>
      </c>
      <c r="U238" s="838">
        <v>0.5</v>
      </c>
    </row>
    <row r="239" spans="1:21" ht="14.4" customHeight="1" x14ac:dyDescent="0.3">
      <c r="A239" s="831">
        <v>7</v>
      </c>
      <c r="B239" s="832" t="s">
        <v>1449</v>
      </c>
      <c r="C239" s="832" t="s">
        <v>1454</v>
      </c>
      <c r="D239" s="833" t="s">
        <v>2220</v>
      </c>
      <c r="E239" s="834" t="s">
        <v>1466</v>
      </c>
      <c r="F239" s="832" t="s">
        <v>1450</v>
      </c>
      <c r="G239" s="832" t="s">
        <v>1528</v>
      </c>
      <c r="H239" s="832" t="s">
        <v>657</v>
      </c>
      <c r="I239" s="832" t="s">
        <v>1353</v>
      </c>
      <c r="J239" s="832" t="s">
        <v>712</v>
      </c>
      <c r="K239" s="832" t="s">
        <v>1354</v>
      </c>
      <c r="L239" s="835">
        <v>48.42</v>
      </c>
      <c r="M239" s="835">
        <v>96.84</v>
      </c>
      <c r="N239" s="832">
        <v>2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7</v>
      </c>
      <c r="B240" s="832" t="s">
        <v>1449</v>
      </c>
      <c r="C240" s="832" t="s">
        <v>1454</v>
      </c>
      <c r="D240" s="833" t="s">
        <v>2220</v>
      </c>
      <c r="E240" s="834" t="s">
        <v>1466</v>
      </c>
      <c r="F240" s="832" t="s">
        <v>1450</v>
      </c>
      <c r="G240" s="832" t="s">
        <v>1760</v>
      </c>
      <c r="H240" s="832" t="s">
        <v>568</v>
      </c>
      <c r="I240" s="832" t="s">
        <v>1761</v>
      </c>
      <c r="J240" s="832" t="s">
        <v>1762</v>
      </c>
      <c r="K240" s="832" t="s">
        <v>1763</v>
      </c>
      <c r="L240" s="835">
        <v>2038.93</v>
      </c>
      <c r="M240" s="835">
        <v>12233.58</v>
      </c>
      <c r="N240" s="832">
        <v>6</v>
      </c>
      <c r="O240" s="836">
        <v>2</v>
      </c>
      <c r="P240" s="835">
        <v>12233.58</v>
      </c>
      <c r="Q240" s="837">
        <v>1</v>
      </c>
      <c r="R240" s="832">
        <v>6</v>
      </c>
      <c r="S240" s="837">
        <v>1</v>
      </c>
      <c r="T240" s="836">
        <v>2</v>
      </c>
      <c r="U240" s="838">
        <v>1</v>
      </c>
    </row>
    <row r="241" spans="1:21" ht="14.4" customHeight="1" x14ac:dyDescent="0.3">
      <c r="A241" s="831">
        <v>7</v>
      </c>
      <c r="B241" s="832" t="s">
        <v>1449</v>
      </c>
      <c r="C241" s="832" t="s">
        <v>1454</v>
      </c>
      <c r="D241" s="833" t="s">
        <v>2220</v>
      </c>
      <c r="E241" s="834" t="s">
        <v>1466</v>
      </c>
      <c r="F241" s="832" t="s">
        <v>1450</v>
      </c>
      <c r="G241" s="832" t="s">
        <v>1760</v>
      </c>
      <c r="H241" s="832" t="s">
        <v>568</v>
      </c>
      <c r="I241" s="832" t="s">
        <v>1764</v>
      </c>
      <c r="J241" s="832" t="s">
        <v>1762</v>
      </c>
      <c r="K241" s="832" t="s">
        <v>1765</v>
      </c>
      <c r="L241" s="835">
        <v>552.64</v>
      </c>
      <c r="M241" s="835">
        <v>1657.92</v>
      </c>
      <c r="N241" s="832">
        <v>3</v>
      </c>
      <c r="O241" s="836">
        <v>1</v>
      </c>
      <c r="P241" s="835">
        <v>1657.92</v>
      </c>
      <c r="Q241" s="837">
        <v>1</v>
      </c>
      <c r="R241" s="832">
        <v>3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7</v>
      </c>
      <c r="B242" s="832" t="s">
        <v>1449</v>
      </c>
      <c r="C242" s="832" t="s">
        <v>1454</v>
      </c>
      <c r="D242" s="833" t="s">
        <v>2220</v>
      </c>
      <c r="E242" s="834" t="s">
        <v>1466</v>
      </c>
      <c r="F242" s="832" t="s">
        <v>1450</v>
      </c>
      <c r="G242" s="832" t="s">
        <v>1760</v>
      </c>
      <c r="H242" s="832" t="s">
        <v>568</v>
      </c>
      <c r="I242" s="832" t="s">
        <v>1936</v>
      </c>
      <c r="J242" s="832" t="s">
        <v>1762</v>
      </c>
      <c r="K242" s="832" t="s">
        <v>1771</v>
      </c>
      <c r="L242" s="835">
        <v>355.79</v>
      </c>
      <c r="M242" s="835">
        <v>2846.32</v>
      </c>
      <c r="N242" s="832">
        <v>8</v>
      </c>
      <c r="O242" s="836">
        <v>2</v>
      </c>
      <c r="P242" s="835">
        <v>2846.32</v>
      </c>
      <c r="Q242" s="837">
        <v>1</v>
      </c>
      <c r="R242" s="832">
        <v>8</v>
      </c>
      <c r="S242" s="837">
        <v>1</v>
      </c>
      <c r="T242" s="836">
        <v>2</v>
      </c>
      <c r="U242" s="838">
        <v>1</v>
      </c>
    </row>
    <row r="243" spans="1:21" ht="14.4" customHeight="1" x14ac:dyDescent="0.3">
      <c r="A243" s="831">
        <v>7</v>
      </c>
      <c r="B243" s="832" t="s">
        <v>1449</v>
      </c>
      <c r="C243" s="832" t="s">
        <v>1454</v>
      </c>
      <c r="D243" s="833" t="s">
        <v>2220</v>
      </c>
      <c r="E243" s="834" t="s">
        <v>1466</v>
      </c>
      <c r="F243" s="832" t="s">
        <v>1450</v>
      </c>
      <c r="G243" s="832" t="s">
        <v>1760</v>
      </c>
      <c r="H243" s="832" t="s">
        <v>568</v>
      </c>
      <c r="I243" s="832" t="s">
        <v>1766</v>
      </c>
      <c r="J243" s="832" t="s">
        <v>1762</v>
      </c>
      <c r="K243" s="832" t="s">
        <v>1767</v>
      </c>
      <c r="L243" s="835">
        <v>1019.46</v>
      </c>
      <c r="M243" s="835">
        <v>6116.76</v>
      </c>
      <c r="N243" s="832">
        <v>6</v>
      </c>
      <c r="O243" s="836">
        <v>1</v>
      </c>
      <c r="P243" s="835">
        <v>6116.76</v>
      </c>
      <c r="Q243" s="837">
        <v>1</v>
      </c>
      <c r="R243" s="832">
        <v>6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7</v>
      </c>
      <c r="B244" s="832" t="s">
        <v>1449</v>
      </c>
      <c r="C244" s="832" t="s">
        <v>1454</v>
      </c>
      <c r="D244" s="833" t="s">
        <v>2220</v>
      </c>
      <c r="E244" s="834" t="s">
        <v>1466</v>
      </c>
      <c r="F244" s="832" t="s">
        <v>1450</v>
      </c>
      <c r="G244" s="832" t="s">
        <v>1760</v>
      </c>
      <c r="H244" s="832" t="s">
        <v>657</v>
      </c>
      <c r="I244" s="832" t="s">
        <v>1768</v>
      </c>
      <c r="J244" s="832" t="s">
        <v>1769</v>
      </c>
      <c r="K244" s="832" t="s">
        <v>1763</v>
      </c>
      <c r="L244" s="835">
        <v>2038.93</v>
      </c>
      <c r="M244" s="835">
        <v>20389.3</v>
      </c>
      <c r="N244" s="832">
        <v>10</v>
      </c>
      <c r="O244" s="836">
        <v>2</v>
      </c>
      <c r="P244" s="835">
        <v>20389.3</v>
      </c>
      <c r="Q244" s="837">
        <v>1</v>
      </c>
      <c r="R244" s="832">
        <v>10</v>
      </c>
      <c r="S244" s="837">
        <v>1</v>
      </c>
      <c r="T244" s="836">
        <v>2</v>
      </c>
      <c r="U244" s="838">
        <v>1</v>
      </c>
    </row>
    <row r="245" spans="1:21" ht="14.4" customHeight="1" x14ac:dyDescent="0.3">
      <c r="A245" s="831">
        <v>7</v>
      </c>
      <c r="B245" s="832" t="s">
        <v>1449</v>
      </c>
      <c r="C245" s="832" t="s">
        <v>1454</v>
      </c>
      <c r="D245" s="833" t="s">
        <v>2220</v>
      </c>
      <c r="E245" s="834" t="s">
        <v>1466</v>
      </c>
      <c r="F245" s="832" t="s">
        <v>1450</v>
      </c>
      <c r="G245" s="832" t="s">
        <v>1760</v>
      </c>
      <c r="H245" s="832" t="s">
        <v>657</v>
      </c>
      <c r="I245" s="832" t="s">
        <v>1770</v>
      </c>
      <c r="J245" s="832" t="s">
        <v>1769</v>
      </c>
      <c r="K245" s="832" t="s">
        <v>1771</v>
      </c>
      <c r="L245" s="835">
        <v>355.79</v>
      </c>
      <c r="M245" s="835">
        <v>2134.7400000000002</v>
      </c>
      <c r="N245" s="832">
        <v>6</v>
      </c>
      <c r="O245" s="836">
        <v>2</v>
      </c>
      <c r="P245" s="835">
        <v>2134.7400000000002</v>
      </c>
      <c r="Q245" s="837">
        <v>1</v>
      </c>
      <c r="R245" s="832">
        <v>6</v>
      </c>
      <c r="S245" s="837">
        <v>1</v>
      </c>
      <c r="T245" s="836">
        <v>2</v>
      </c>
      <c r="U245" s="838">
        <v>1</v>
      </c>
    </row>
    <row r="246" spans="1:21" ht="14.4" customHeight="1" x14ac:dyDescent="0.3">
      <c r="A246" s="831">
        <v>7</v>
      </c>
      <c r="B246" s="832" t="s">
        <v>1449</v>
      </c>
      <c r="C246" s="832" t="s">
        <v>1454</v>
      </c>
      <c r="D246" s="833" t="s">
        <v>2220</v>
      </c>
      <c r="E246" s="834" t="s">
        <v>1466</v>
      </c>
      <c r="F246" s="832" t="s">
        <v>1450</v>
      </c>
      <c r="G246" s="832" t="s">
        <v>1760</v>
      </c>
      <c r="H246" s="832" t="s">
        <v>657</v>
      </c>
      <c r="I246" s="832" t="s">
        <v>1772</v>
      </c>
      <c r="J246" s="832" t="s">
        <v>1769</v>
      </c>
      <c r="K246" s="832" t="s">
        <v>1765</v>
      </c>
      <c r="L246" s="835">
        <v>552.64</v>
      </c>
      <c r="M246" s="835">
        <v>16026.560000000003</v>
      </c>
      <c r="N246" s="832">
        <v>29</v>
      </c>
      <c r="O246" s="836">
        <v>8</v>
      </c>
      <c r="P246" s="835">
        <v>14921.280000000002</v>
      </c>
      <c r="Q246" s="837">
        <v>0.93103448275862066</v>
      </c>
      <c r="R246" s="832">
        <v>27</v>
      </c>
      <c r="S246" s="837">
        <v>0.93103448275862066</v>
      </c>
      <c r="T246" s="836">
        <v>7</v>
      </c>
      <c r="U246" s="838">
        <v>0.875</v>
      </c>
    </row>
    <row r="247" spans="1:21" ht="14.4" customHeight="1" x14ac:dyDescent="0.3">
      <c r="A247" s="831">
        <v>7</v>
      </c>
      <c r="B247" s="832" t="s">
        <v>1449</v>
      </c>
      <c r="C247" s="832" t="s">
        <v>1454</v>
      </c>
      <c r="D247" s="833" t="s">
        <v>2220</v>
      </c>
      <c r="E247" s="834" t="s">
        <v>1466</v>
      </c>
      <c r="F247" s="832" t="s">
        <v>1450</v>
      </c>
      <c r="G247" s="832" t="s">
        <v>1760</v>
      </c>
      <c r="H247" s="832" t="s">
        <v>657</v>
      </c>
      <c r="I247" s="832" t="s">
        <v>1773</v>
      </c>
      <c r="J247" s="832" t="s">
        <v>1769</v>
      </c>
      <c r="K247" s="832" t="s">
        <v>1767</v>
      </c>
      <c r="L247" s="835">
        <v>1019.46</v>
      </c>
      <c r="M247" s="835">
        <v>5097.3</v>
      </c>
      <c r="N247" s="832">
        <v>5</v>
      </c>
      <c r="O247" s="836">
        <v>1</v>
      </c>
      <c r="P247" s="835">
        <v>5097.3</v>
      </c>
      <c r="Q247" s="837">
        <v>1</v>
      </c>
      <c r="R247" s="832">
        <v>5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7</v>
      </c>
      <c r="B248" s="832" t="s">
        <v>1449</v>
      </c>
      <c r="C248" s="832" t="s">
        <v>1454</v>
      </c>
      <c r="D248" s="833" t="s">
        <v>2220</v>
      </c>
      <c r="E248" s="834" t="s">
        <v>1466</v>
      </c>
      <c r="F248" s="832" t="s">
        <v>1450</v>
      </c>
      <c r="G248" s="832" t="s">
        <v>1760</v>
      </c>
      <c r="H248" s="832" t="s">
        <v>568</v>
      </c>
      <c r="I248" s="832" t="s">
        <v>1937</v>
      </c>
      <c r="J248" s="832" t="s">
        <v>1938</v>
      </c>
      <c r="K248" s="832" t="s">
        <v>1939</v>
      </c>
      <c r="L248" s="835">
        <v>552.64</v>
      </c>
      <c r="M248" s="835">
        <v>2763.2</v>
      </c>
      <c r="N248" s="832">
        <v>5</v>
      </c>
      <c r="O248" s="836">
        <v>1</v>
      </c>
      <c r="P248" s="835">
        <v>2763.2</v>
      </c>
      <c r="Q248" s="837">
        <v>1</v>
      </c>
      <c r="R248" s="832">
        <v>5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7</v>
      </c>
      <c r="B249" s="832" t="s">
        <v>1449</v>
      </c>
      <c r="C249" s="832" t="s">
        <v>1454</v>
      </c>
      <c r="D249" s="833" t="s">
        <v>2220</v>
      </c>
      <c r="E249" s="834" t="s">
        <v>1466</v>
      </c>
      <c r="F249" s="832" t="s">
        <v>1450</v>
      </c>
      <c r="G249" s="832" t="s">
        <v>1774</v>
      </c>
      <c r="H249" s="832" t="s">
        <v>568</v>
      </c>
      <c r="I249" s="832" t="s">
        <v>1881</v>
      </c>
      <c r="J249" s="832" t="s">
        <v>688</v>
      </c>
      <c r="K249" s="832" t="s">
        <v>1882</v>
      </c>
      <c r="L249" s="835">
        <v>52.61</v>
      </c>
      <c r="M249" s="835">
        <v>315.65999999999997</v>
      </c>
      <c r="N249" s="832">
        <v>6</v>
      </c>
      <c r="O249" s="836">
        <v>1.5</v>
      </c>
      <c r="P249" s="835">
        <v>157.82999999999998</v>
      </c>
      <c r="Q249" s="837">
        <v>0.5</v>
      </c>
      <c r="R249" s="832">
        <v>3</v>
      </c>
      <c r="S249" s="837">
        <v>0.5</v>
      </c>
      <c r="T249" s="836">
        <v>1</v>
      </c>
      <c r="U249" s="838">
        <v>0.66666666666666663</v>
      </c>
    </row>
    <row r="250" spans="1:21" ht="14.4" customHeight="1" x14ac:dyDescent="0.3">
      <c r="A250" s="831">
        <v>7</v>
      </c>
      <c r="B250" s="832" t="s">
        <v>1449</v>
      </c>
      <c r="C250" s="832" t="s">
        <v>1454</v>
      </c>
      <c r="D250" s="833" t="s">
        <v>2220</v>
      </c>
      <c r="E250" s="834" t="s">
        <v>1466</v>
      </c>
      <c r="F250" s="832" t="s">
        <v>1450</v>
      </c>
      <c r="G250" s="832" t="s">
        <v>1774</v>
      </c>
      <c r="H250" s="832" t="s">
        <v>568</v>
      </c>
      <c r="I250" s="832" t="s">
        <v>1775</v>
      </c>
      <c r="J250" s="832" t="s">
        <v>1776</v>
      </c>
      <c r="K250" s="832" t="s">
        <v>1777</v>
      </c>
      <c r="L250" s="835">
        <v>42.09</v>
      </c>
      <c r="M250" s="835">
        <v>210.45000000000002</v>
      </c>
      <c r="N250" s="832">
        <v>5</v>
      </c>
      <c r="O250" s="836">
        <v>0.5</v>
      </c>
      <c r="P250" s="835">
        <v>210.45000000000002</v>
      </c>
      <c r="Q250" s="837">
        <v>1</v>
      </c>
      <c r="R250" s="832">
        <v>5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7</v>
      </c>
      <c r="B251" s="832" t="s">
        <v>1449</v>
      </c>
      <c r="C251" s="832" t="s">
        <v>1454</v>
      </c>
      <c r="D251" s="833" t="s">
        <v>2220</v>
      </c>
      <c r="E251" s="834" t="s">
        <v>1466</v>
      </c>
      <c r="F251" s="832" t="s">
        <v>1450</v>
      </c>
      <c r="G251" s="832" t="s">
        <v>1778</v>
      </c>
      <c r="H251" s="832" t="s">
        <v>568</v>
      </c>
      <c r="I251" s="832" t="s">
        <v>1883</v>
      </c>
      <c r="J251" s="832" t="s">
        <v>1838</v>
      </c>
      <c r="K251" s="832" t="s">
        <v>1784</v>
      </c>
      <c r="L251" s="835">
        <v>1195.75</v>
      </c>
      <c r="M251" s="835">
        <v>13153.25</v>
      </c>
      <c r="N251" s="832">
        <v>11</v>
      </c>
      <c r="O251" s="836">
        <v>2.5</v>
      </c>
      <c r="P251" s="835">
        <v>13153.25</v>
      </c>
      <c r="Q251" s="837">
        <v>1</v>
      </c>
      <c r="R251" s="832">
        <v>11</v>
      </c>
      <c r="S251" s="837">
        <v>1</v>
      </c>
      <c r="T251" s="836">
        <v>2.5</v>
      </c>
      <c r="U251" s="838">
        <v>1</v>
      </c>
    </row>
    <row r="252" spans="1:21" ht="14.4" customHeight="1" x14ac:dyDescent="0.3">
      <c r="A252" s="831">
        <v>7</v>
      </c>
      <c r="B252" s="832" t="s">
        <v>1449</v>
      </c>
      <c r="C252" s="832" t="s">
        <v>1454</v>
      </c>
      <c r="D252" s="833" t="s">
        <v>2220</v>
      </c>
      <c r="E252" s="834" t="s">
        <v>1466</v>
      </c>
      <c r="F252" s="832" t="s">
        <v>1450</v>
      </c>
      <c r="G252" s="832" t="s">
        <v>1778</v>
      </c>
      <c r="H252" s="832" t="s">
        <v>657</v>
      </c>
      <c r="I252" s="832" t="s">
        <v>1779</v>
      </c>
      <c r="J252" s="832" t="s">
        <v>1780</v>
      </c>
      <c r="K252" s="832" t="s">
        <v>1781</v>
      </c>
      <c r="L252" s="835">
        <v>597.88</v>
      </c>
      <c r="M252" s="835">
        <v>1195.76</v>
      </c>
      <c r="N252" s="832">
        <v>2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7</v>
      </c>
      <c r="B253" s="832" t="s">
        <v>1449</v>
      </c>
      <c r="C253" s="832" t="s">
        <v>1454</v>
      </c>
      <c r="D253" s="833" t="s">
        <v>2220</v>
      </c>
      <c r="E253" s="834" t="s">
        <v>1466</v>
      </c>
      <c r="F253" s="832" t="s">
        <v>1450</v>
      </c>
      <c r="G253" s="832" t="s">
        <v>1778</v>
      </c>
      <c r="H253" s="832" t="s">
        <v>657</v>
      </c>
      <c r="I253" s="832" t="s">
        <v>1788</v>
      </c>
      <c r="J253" s="832" t="s">
        <v>1780</v>
      </c>
      <c r="K253" s="832" t="s">
        <v>1784</v>
      </c>
      <c r="L253" s="835">
        <v>1195.75</v>
      </c>
      <c r="M253" s="835">
        <v>14349</v>
      </c>
      <c r="N253" s="832">
        <v>12</v>
      </c>
      <c r="O253" s="836">
        <v>3</v>
      </c>
      <c r="P253" s="835">
        <v>5978.75</v>
      </c>
      <c r="Q253" s="837">
        <v>0.41666666666666669</v>
      </c>
      <c r="R253" s="832">
        <v>5</v>
      </c>
      <c r="S253" s="837">
        <v>0.41666666666666669</v>
      </c>
      <c r="T253" s="836">
        <v>1.5</v>
      </c>
      <c r="U253" s="838">
        <v>0.5</v>
      </c>
    </row>
    <row r="254" spans="1:21" ht="14.4" customHeight="1" x14ac:dyDescent="0.3">
      <c r="A254" s="831">
        <v>7</v>
      </c>
      <c r="B254" s="832" t="s">
        <v>1449</v>
      </c>
      <c r="C254" s="832" t="s">
        <v>1454</v>
      </c>
      <c r="D254" s="833" t="s">
        <v>2220</v>
      </c>
      <c r="E254" s="834" t="s">
        <v>1466</v>
      </c>
      <c r="F254" s="832" t="s">
        <v>1450</v>
      </c>
      <c r="G254" s="832" t="s">
        <v>1655</v>
      </c>
      <c r="H254" s="832" t="s">
        <v>657</v>
      </c>
      <c r="I254" s="832" t="s">
        <v>1369</v>
      </c>
      <c r="J254" s="832" t="s">
        <v>1370</v>
      </c>
      <c r="K254" s="832" t="s">
        <v>1371</v>
      </c>
      <c r="L254" s="835">
        <v>0</v>
      </c>
      <c r="M254" s="835">
        <v>0</v>
      </c>
      <c r="N254" s="832">
        <v>4</v>
      </c>
      <c r="O254" s="836">
        <v>2</v>
      </c>
      <c r="P254" s="835">
        <v>0</v>
      </c>
      <c r="Q254" s="837"/>
      <c r="R254" s="832">
        <v>2</v>
      </c>
      <c r="S254" s="837">
        <v>0.5</v>
      </c>
      <c r="T254" s="836">
        <v>1</v>
      </c>
      <c r="U254" s="838">
        <v>0.5</v>
      </c>
    </row>
    <row r="255" spans="1:21" ht="14.4" customHeight="1" x14ac:dyDescent="0.3">
      <c r="A255" s="831">
        <v>7</v>
      </c>
      <c r="B255" s="832" t="s">
        <v>1449</v>
      </c>
      <c r="C255" s="832" t="s">
        <v>1454</v>
      </c>
      <c r="D255" s="833" t="s">
        <v>2220</v>
      </c>
      <c r="E255" s="834" t="s">
        <v>1466</v>
      </c>
      <c r="F255" s="832" t="s">
        <v>1450</v>
      </c>
      <c r="G255" s="832" t="s">
        <v>1793</v>
      </c>
      <c r="H255" s="832" t="s">
        <v>568</v>
      </c>
      <c r="I255" s="832" t="s">
        <v>1794</v>
      </c>
      <c r="J255" s="832" t="s">
        <v>1795</v>
      </c>
      <c r="K255" s="832" t="s">
        <v>1796</v>
      </c>
      <c r="L255" s="835">
        <v>355.79</v>
      </c>
      <c r="M255" s="835">
        <v>1067.3700000000001</v>
      </c>
      <c r="N255" s="832">
        <v>3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7</v>
      </c>
      <c r="B256" s="832" t="s">
        <v>1449</v>
      </c>
      <c r="C256" s="832" t="s">
        <v>1454</v>
      </c>
      <c r="D256" s="833" t="s">
        <v>2220</v>
      </c>
      <c r="E256" s="834" t="s">
        <v>1466</v>
      </c>
      <c r="F256" s="832" t="s">
        <v>1450</v>
      </c>
      <c r="G256" s="832" t="s">
        <v>1793</v>
      </c>
      <c r="H256" s="832" t="s">
        <v>568</v>
      </c>
      <c r="I256" s="832" t="s">
        <v>1797</v>
      </c>
      <c r="J256" s="832" t="s">
        <v>1795</v>
      </c>
      <c r="K256" s="832" t="s">
        <v>1798</v>
      </c>
      <c r="L256" s="835">
        <v>552.64</v>
      </c>
      <c r="M256" s="835">
        <v>1657.92</v>
      </c>
      <c r="N256" s="832">
        <v>3</v>
      </c>
      <c r="O256" s="836">
        <v>1</v>
      </c>
      <c r="P256" s="835">
        <v>1657.92</v>
      </c>
      <c r="Q256" s="837">
        <v>1</v>
      </c>
      <c r="R256" s="832">
        <v>3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7</v>
      </c>
      <c r="B257" s="832" t="s">
        <v>1449</v>
      </c>
      <c r="C257" s="832" t="s">
        <v>1454</v>
      </c>
      <c r="D257" s="833" t="s">
        <v>2220</v>
      </c>
      <c r="E257" s="834" t="s">
        <v>1466</v>
      </c>
      <c r="F257" s="832" t="s">
        <v>1450</v>
      </c>
      <c r="G257" s="832" t="s">
        <v>1806</v>
      </c>
      <c r="H257" s="832" t="s">
        <v>568</v>
      </c>
      <c r="I257" s="832" t="s">
        <v>1940</v>
      </c>
      <c r="J257" s="832" t="s">
        <v>1941</v>
      </c>
      <c r="K257" s="832" t="s">
        <v>1942</v>
      </c>
      <c r="L257" s="835">
        <v>187.92</v>
      </c>
      <c r="M257" s="835">
        <v>1127.52</v>
      </c>
      <c r="N257" s="832">
        <v>6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7</v>
      </c>
      <c r="B258" s="832" t="s">
        <v>1449</v>
      </c>
      <c r="C258" s="832" t="s">
        <v>1454</v>
      </c>
      <c r="D258" s="833" t="s">
        <v>2220</v>
      </c>
      <c r="E258" s="834" t="s">
        <v>1466</v>
      </c>
      <c r="F258" s="832" t="s">
        <v>1450</v>
      </c>
      <c r="G258" s="832" t="s">
        <v>1503</v>
      </c>
      <c r="H258" s="832" t="s">
        <v>657</v>
      </c>
      <c r="I258" s="832" t="s">
        <v>1504</v>
      </c>
      <c r="J258" s="832" t="s">
        <v>980</v>
      </c>
      <c r="K258" s="832" t="s">
        <v>1505</v>
      </c>
      <c r="L258" s="835">
        <v>0</v>
      </c>
      <c r="M258" s="835">
        <v>0</v>
      </c>
      <c r="N258" s="832">
        <v>1</v>
      </c>
      <c r="O258" s="836">
        <v>0.5</v>
      </c>
      <c r="P258" s="835">
        <v>0</v>
      </c>
      <c r="Q258" s="837"/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7</v>
      </c>
      <c r="B259" s="832" t="s">
        <v>1449</v>
      </c>
      <c r="C259" s="832" t="s">
        <v>1454</v>
      </c>
      <c r="D259" s="833" t="s">
        <v>2220</v>
      </c>
      <c r="E259" s="834" t="s">
        <v>1466</v>
      </c>
      <c r="F259" s="832" t="s">
        <v>1450</v>
      </c>
      <c r="G259" s="832" t="s">
        <v>1503</v>
      </c>
      <c r="H259" s="832" t="s">
        <v>657</v>
      </c>
      <c r="I259" s="832" t="s">
        <v>1386</v>
      </c>
      <c r="J259" s="832" t="s">
        <v>980</v>
      </c>
      <c r="K259" s="832" t="s">
        <v>1387</v>
      </c>
      <c r="L259" s="835">
        <v>0</v>
      </c>
      <c r="M259" s="835">
        <v>0</v>
      </c>
      <c r="N259" s="832">
        <v>2</v>
      </c>
      <c r="O259" s="836">
        <v>0.5</v>
      </c>
      <c r="P259" s="835">
        <v>0</v>
      </c>
      <c r="Q259" s="837"/>
      <c r="R259" s="832">
        <v>2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7</v>
      </c>
      <c r="B260" s="832" t="s">
        <v>1449</v>
      </c>
      <c r="C260" s="832" t="s">
        <v>1454</v>
      </c>
      <c r="D260" s="833" t="s">
        <v>2220</v>
      </c>
      <c r="E260" s="834" t="s">
        <v>1466</v>
      </c>
      <c r="F260" s="832" t="s">
        <v>1450</v>
      </c>
      <c r="G260" s="832" t="s">
        <v>1552</v>
      </c>
      <c r="H260" s="832" t="s">
        <v>568</v>
      </c>
      <c r="I260" s="832" t="s">
        <v>1553</v>
      </c>
      <c r="J260" s="832" t="s">
        <v>1554</v>
      </c>
      <c r="K260" s="832" t="s">
        <v>1555</v>
      </c>
      <c r="L260" s="835">
        <v>299.83999999999997</v>
      </c>
      <c r="M260" s="835">
        <v>11393.920000000002</v>
      </c>
      <c r="N260" s="832">
        <v>38</v>
      </c>
      <c r="O260" s="836">
        <v>23</v>
      </c>
      <c r="P260" s="835">
        <v>6896.3200000000006</v>
      </c>
      <c r="Q260" s="837">
        <v>0.60526315789473684</v>
      </c>
      <c r="R260" s="832">
        <v>23</v>
      </c>
      <c r="S260" s="837">
        <v>0.60526315789473684</v>
      </c>
      <c r="T260" s="836">
        <v>14</v>
      </c>
      <c r="U260" s="838">
        <v>0.60869565217391308</v>
      </c>
    </row>
    <row r="261" spans="1:21" ht="14.4" customHeight="1" x14ac:dyDescent="0.3">
      <c r="A261" s="831">
        <v>7</v>
      </c>
      <c r="B261" s="832" t="s">
        <v>1449</v>
      </c>
      <c r="C261" s="832" t="s">
        <v>1454</v>
      </c>
      <c r="D261" s="833" t="s">
        <v>2220</v>
      </c>
      <c r="E261" s="834" t="s">
        <v>1466</v>
      </c>
      <c r="F261" s="832" t="s">
        <v>1450</v>
      </c>
      <c r="G261" s="832" t="s">
        <v>1552</v>
      </c>
      <c r="H261" s="832" t="s">
        <v>568</v>
      </c>
      <c r="I261" s="832" t="s">
        <v>1822</v>
      </c>
      <c r="J261" s="832" t="s">
        <v>1823</v>
      </c>
      <c r="K261" s="832" t="s">
        <v>1824</v>
      </c>
      <c r="L261" s="835">
        <v>99.94</v>
      </c>
      <c r="M261" s="835">
        <v>199.88</v>
      </c>
      <c r="N261" s="832">
        <v>2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7</v>
      </c>
      <c r="B262" s="832" t="s">
        <v>1449</v>
      </c>
      <c r="C262" s="832" t="s">
        <v>1454</v>
      </c>
      <c r="D262" s="833" t="s">
        <v>2220</v>
      </c>
      <c r="E262" s="834" t="s">
        <v>1466</v>
      </c>
      <c r="F262" s="832" t="s">
        <v>1450</v>
      </c>
      <c r="G262" s="832" t="s">
        <v>1552</v>
      </c>
      <c r="H262" s="832" t="s">
        <v>568</v>
      </c>
      <c r="I262" s="832" t="s">
        <v>1825</v>
      </c>
      <c r="J262" s="832" t="s">
        <v>1820</v>
      </c>
      <c r="K262" s="832" t="s">
        <v>1821</v>
      </c>
      <c r="L262" s="835">
        <v>50.32</v>
      </c>
      <c r="M262" s="835">
        <v>100.64</v>
      </c>
      <c r="N262" s="832">
        <v>2</v>
      </c>
      <c r="O262" s="836">
        <v>1</v>
      </c>
      <c r="P262" s="835">
        <v>100.64</v>
      </c>
      <c r="Q262" s="837">
        <v>1</v>
      </c>
      <c r="R262" s="832">
        <v>2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7</v>
      </c>
      <c r="B263" s="832" t="s">
        <v>1449</v>
      </c>
      <c r="C263" s="832" t="s">
        <v>1454</v>
      </c>
      <c r="D263" s="833" t="s">
        <v>2220</v>
      </c>
      <c r="E263" s="834" t="s">
        <v>1466</v>
      </c>
      <c r="F263" s="832" t="s">
        <v>1450</v>
      </c>
      <c r="G263" s="832" t="s">
        <v>1552</v>
      </c>
      <c r="H263" s="832" t="s">
        <v>568</v>
      </c>
      <c r="I263" s="832" t="s">
        <v>1826</v>
      </c>
      <c r="J263" s="832" t="s">
        <v>1827</v>
      </c>
      <c r="K263" s="832" t="s">
        <v>1828</v>
      </c>
      <c r="L263" s="835">
        <v>95.29</v>
      </c>
      <c r="M263" s="835">
        <v>285.87</v>
      </c>
      <c r="N263" s="832">
        <v>3</v>
      </c>
      <c r="O263" s="836">
        <v>0.5</v>
      </c>
      <c r="P263" s="835">
        <v>285.87</v>
      </c>
      <c r="Q263" s="837">
        <v>1</v>
      </c>
      <c r="R263" s="832">
        <v>3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7</v>
      </c>
      <c r="B264" s="832" t="s">
        <v>1449</v>
      </c>
      <c r="C264" s="832" t="s">
        <v>1454</v>
      </c>
      <c r="D264" s="833" t="s">
        <v>2220</v>
      </c>
      <c r="E264" s="834" t="s">
        <v>1466</v>
      </c>
      <c r="F264" s="832" t="s">
        <v>1450</v>
      </c>
      <c r="G264" s="832" t="s">
        <v>1552</v>
      </c>
      <c r="H264" s="832" t="s">
        <v>568</v>
      </c>
      <c r="I264" s="832" t="s">
        <v>1829</v>
      </c>
      <c r="J264" s="832" t="s">
        <v>1827</v>
      </c>
      <c r="K264" s="832" t="s">
        <v>1830</v>
      </c>
      <c r="L264" s="835">
        <v>199.89</v>
      </c>
      <c r="M264" s="835">
        <v>399.78</v>
      </c>
      <c r="N264" s="832">
        <v>2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7</v>
      </c>
      <c r="B265" s="832" t="s">
        <v>1449</v>
      </c>
      <c r="C265" s="832" t="s">
        <v>1454</v>
      </c>
      <c r="D265" s="833" t="s">
        <v>2220</v>
      </c>
      <c r="E265" s="834" t="s">
        <v>1466</v>
      </c>
      <c r="F265" s="832" t="s">
        <v>1450</v>
      </c>
      <c r="G265" s="832" t="s">
        <v>1943</v>
      </c>
      <c r="H265" s="832" t="s">
        <v>657</v>
      </c>
      <c r="I265" s="832" t="s">
        <v>1944</v>
      </c>
      <c r="J265" s="832" t="s">
        <v>1945</v>
      </c>
      <c r="K265" s="832" t="s">
        <v>1946</v>
      </c>
      <c r="L265" s="835">
        <v>21.79</v>
      </c>
      <c r="M265" s="835">
        <v>130.74</v>
      </c>
      <c r="N265" s="832">
        <v>6</v>
      </c>
      <c r="O265" s="836">
        <v>0.5</v>
      </c>
      <c r="P265" s="835">
        <v>130.74</v>
      </c>
      <c r="Q265" s="837">
        <v>1</v>
      </c>
      <c r="R265" s="832">
        <v>6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7</v>
      </c>
      <c r="B266" s="832" t="s">
        <v>1449</v>
      </c>
      <c r="C266" s="832" t="s">
        <v>1454</v>
      </c>
      <c r="D266" s="833" t="s">
        <v>2220</v>
      </c>
      <c r="E266" s="834" t="s">
        <v>1466</v>
      </c>
      <c r="F266" s="832" t="s">
        <v>1450</v>
      </c>
      <c r="G266" s="832" t="s">
        <v>1900</v>
      </c>
      <c r="H266" s="832" t="s">
        <v>568</v>
      </c>
      <c r="I266" s="832" t="s">
        <v>1947</v>
      </c>
      <c r="J266" s="832" t="s">
        <v>1902</v>
      </c>
      <c r="K266" s="832" t="s">
        <v>1948</v>
      </c>
      <c r="L266" s="835">
        <v>1112.45</v>
      </c>
      <c r="M266" s="835">
        <v>6674.7000000000007</v>
      </c>
      <c r="N266" s="832">
        <v>6</v>
      </c>
      <c r="O266" s="836">
        <v>3</v>
      </c>
      <c r="P266" s="835">
        <v>6674.7000000000007</v>
      </c>
      <c r="Q266" s="837">
        <v>1</v>
      </c>
      <c r="R266" s="832">
        <v>6</v>
      </c>
      <c r="S266" s="837">
        <v>1</v>
      </c>
      <c r="T266" s="836">
        <v>3</v>
      </c>
      <c r="U266" s="838">
        <v>1</v>
      </c>
    </row>
    <row r="267" spans="1:21" ht="14.4" customHeight="1" x14ac:dyDescent="0.3">
      <c r="A267" s="831">
        <v>7</v>
      </c>
      <c r="B267" s="832" t="s">
        <v>1449</v>
      </c>
      <c r="C267" s="832" t="s">
        <v>1454</v>
      </c>
      <c r="D267" s="833" t="s">
        <v>2220</v>
      </c>
      <c r="E267" s="834" t="s">
        <v>1466</v>
      </c>
      <c r="F267" s="832" t="s">
        <v>1450</v>
      </c>
      <c r="G267" s="832" t="s">
        <v>1900</v>
      </c>
      <c r="H267" s="832" t="s">
        <v>568</v>
      </c>
      <c r="I267" s="832" t="s">
        <v>1949</v>
      </c>
      <c r="J267" s="832" t="s">
        <v>1902</v>
      </c>
      <c r="K267" s="832" t="s">
        <v>1950</v>
      </c>
      <c r="L267" s="835">
        <v>2146.12</v>
      </c>
      <c r="M267" s="835">
        <v>17168.96</v>
      </c>
      <c r="N267" s="832">
        <v>8</v>
      </c>
      <c r="O267" s="836">
        <v>3</v>
      </c>
      <c r="P267" s="835">
        <v>12876.72</v>
      </c>
      <c r="Q267" s="837">
        <v>0.75</v>
      </c>
      <c r="R267" s="832">
        <v>6</v>
      </c>
      <c r="S267" s="837">
        <v>0.75</v>
      </c>
      <c r="T267" s="836">
        <v>2</v>
      </c>
      <c r="U267" s="838">
        <v>0.66666666666666663</v>
      </c>
    </row>
    <row r="268" spans="1:21" ht="14.4" customHeight="1" x14ac:dyDescent="0.3">
      <c r="A268" s="831">
        <v>7</v>
      </c>
      <c r="B268" s="832" t="s">
        <v>1449</v>
      </c>
      <c r="C268" s="832" t="s">
        <v>1454</v>
      </c>
      <c r="D268" s="833" t="s">
        <v>2220</v>
      </c>
      <c r="E268" s="834" t="s">
        <v>1466</v>
      </c>
      <c r="F268" s="832" t="s">
        <v>1450</v>
      </c>
      <c r="G268" s="832" t="s">
        <v>1900</v>
      </c>
      <c r="H268" s="832" t="s">
        <v>568</v>
      </c>
      <c r="I268" s="832" t="s">
        <v>1901</v>
      </c>
      <c r="J268" s="832" t="s">
        <v>1902</v>
      </c>
      <c r="K268" s="832" t="s">
        <v>1903</v>
      </c>
      <c r="L268" s="835">
        <v>3690.52</v>
      </c>
      <c r="M268" s="835">
        <v>47976.759999999995</v>
      </c>
      <c r="N268" s="832">
        <v>13</v>
      </c>
      <c r="O268" s="836">
        <v>3</v>
      </c>
      <c r="P268" s="835">
        <v>25833.64</v>
      </c>
      <c r="Q268" s="837">
        <v>0.53846153846153855</v>
      </c>
      <c r="R268" s="832">
        <v>7</v>
      </c>
      <c r="S268" s="837">
        <v>0.53846153846153844</v>
      </c>
      <c r="T268" s="836">
        <v>2</v>
      </c>
      <c r="U268" s="838">
        <v>0.66666666666666663</v>
      </c>
    </row>
    <row r="269" spans="1:21" ht="14.4" customHeight="1" x14ac:dyDescent="0.3">
      <c r="A269" s="831">
        <v>7</v>
      </c>
      <c r="B269" s="832" t="s">
        <v>1449</v>
      </c>
      <c r="C269" s="832" t="s">
        <v>1454</v>
      </c>
      <c r="D269" s="833" t="s">
        <v>2220</v>
      </c>
      <c r="E269" s="834" t="s">
        <v>1470</v>
      </c>
      <c r="F269" s="832" t="s">
        <v>1450</v>
      </c>
      <c r="G269" s="832" t="s">
        <v>1492</v>
      </c>
      <c r="H269" s="832" t="s">
        <v>568</v>
      </c>
      <c r="I269" s="832" t="s">
        <v>1493</v>
      </c>
      <c r="J269" s="832" t="s">
        <v>1494</v>
      </c>
      <c r="K269" s="832" t="s">
        <v>1495</v>
      </c>
      <c r="L269" s="835">
        <v>96.84</v>
      </c>
      <c r="M269" s="835">
        <v>387.36</v>
      </c>
      <c r="N269" s="832">
        <v>4</v>
      </c>
      <c r="O269" s="836">
        <v>2.5</v>
      </c>
      <c r="P269" s="835">
        <v>290.52</v>
      </c>
      <c r="Q269" s="837">
        <v>0.74999999999999989</v>
      </c>
      <c r="R269" s="832">
        <v>3</v>
      </c>
      <c r="S269" s="837">
        <v>0.75</v>
      </c>
      <c r="T269" s="836">
        <v>1.5</v>
      </c>
      <c r="U269" s="838">
        <v>0.6</v>
      </c>
    </row>
    <row r="270" spans="1:21" ht="14.4" customHeight="1" x14ac:dyDescent="0.3">
      <c r="A270" s="831">
        <v>7</v>
      </c>
      <c r="B270" s="832" t="s">
        <v>1449</v>
      </c>
      <c r="C270" s="832" t="s">
        <v>1454</v>
      </c>
      <c r="D270" s="833" t="s">
        <v>2220</v>
      </c>
      <c r="E270" s="834" t="s">
        <v>1470</v>
      </c>
      <c r="F270" s="832" t="s">
        <v>1450</v>
      </c>
      <c r="G270" s="832" t="s">
        <v>1492</v>
      </c>
      <c r="H270" s="832" t="s">
        <v>568</v>
      </c>
      <c r="I270" s="832" t="s">
        <v>1951</v>
      </c>
      <c r="J270" s="832" t="s">
        <v>1494</v>
      </c>
      <c r="K270" s="832" t="s">
        <v>1952</v>
      </c>
      <c r="L270" s="835">
        <v>0</v>
      </c>
      <c r="M270" s="835">
        <v>0</v>
      </c>
      <c r="N270" s="832">
        <v>8</v>
      </c>
      <c r="O270" s="836">
        <v>2</v>
      </c>
      <c r="P270" s="835">
        <v>0</v>
      </c>
      <c r="Q270" s="837"/>
      <c r="R270" s="832">
        <v>3</v>
      </c>
      <c r="S270" s="837">
        <v>0.375</v>
      </c>
      <c r="T270" s="836">
        <v>1</v>
      </c>
      <c r="U270" s="838">
        <v>0.5</v>
      </c>
    </row>
    <row r="271" spans="1:21" ht="14.4" customHeight="1" x14ac:dyDescent="0.3">
      <c r="A271" s="831">
        <v>7</v>
      </c>
      <c r="B271" s="832" t="s">
        <v>1449</v>
      </c>
      <c r="C271" s="832" t="s">
        <v>1454</v>
      </c>
      <c r="D271" s="833" t="s">
        <v>2220</v>
      </c>
      <c r="E271" s="834" t="s">
        <v>1470</v>
      </c>
      <c r="F271" s="832" t="s">
        <v>1450</v>
      </c>
      <c r="G271" s="832" t="s">
        <v>1953</v>
      </c>
      <c r="H271" s="832" t="s">
        <v>657</v>
      </c>
      <c r="I271" s="832" t="s">
        <v>1954</v>
      </c>
      <c r="J271" s="832" t="s">
        <v>1955</v>
      </c>
      <c r="K271" s="832" t="s">
        <v>1956</v>
      </c>
      <c r="L271" s="835">
        <v>9.4</v>
      </c>
      <c r="M271" s="835">
        <v>9.4</v>
      </c>
      <c r="N271" s="832">
        <v>1</v>
      </c>
      <c r="O271" s="836">
        <v>0.5</v>
      </c>
      <c r="P271" s="835">
        <v>9.4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7</v>
      </c>
      <c r="B272" s="832" t="s">
        <v>1449</v>
      </c>
      <c r="C272" s="832" t="s">
        <v>1454</v>
      </c>
      <c r="D272" s="833" t="s">
        <v>2220</v>
      </c>
      <c r="E272" s="834" t="s">
        <v>1470</v>
      </c>
      <c r="F272" s="832" t="s">
        <v>1450</v>
      </c>
      <c r="G272" s="832" t="s">
        <v>1953</v>
      </c>
      <c r="H272" s="832" t="s">
        <v>657</v>
      </c>
      <c r="I272" s="832" t="s">
        <v>1957</v>
      </c>
      <c r="J272" s="832" t="s">
        <v>1958</v>
      </c>
      <c r="K272" s="832" t="s">
        <v>1959</v>
      </c>
      <c r="L272" s="835">
        <v>4.7</v>
      </c>
      <c r="M272" s="835">
        <v>9.4</v>
      </c>
      <c r="N272" s="832">
        <v>2</v>
      </c>
      <c r="O272" s="836">
        <v>1</v>
      </c>
      <c r="P272" s="835">
        <v>9.4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7</v>
      </c>
      <c r="B273" s="832" t="s">
        <v>1449</v>
      </c>
      <c r="C273" s="832" t="s">
        <v>1454</v>
      </c>
      <c r="D273" s="833" t="s">
        <v>2220</v>
      </c>
      <c r="E273" s="834" t="s">
        <v>1470</v>
      </c>
      <c r="F273" s="832" t="s">
        <v>1450</v>
      </c>
      <c r="G273" s="832" t="s">
        <v>1960</v>
      </c>
      <c r="H273" s="832" t="s">
        <v>568</v>
      </c>
      <c r="I273" s="832" t="s">
        <v>1961</v>
      </c>
      <c r="J273" s="832" t="s">
        <v>868</v>
      </c>
      <c r="K273" s="832" t="s">
        <v>1962</v>
      </c>
      <c r="L273" s="835">
        <v>0</v>
      </c>
      <c r="M273" s="835">
        <v>0</v>
      </c>
      <c r="N273" s="832">
        <v>1</v>
      </c>
      <c r="O273" s="836">
        <v>0.5</v>
      </c>
      <c r="P273" s="835"/>
      <c r="Q273" s="837"/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7</v>
      </c>
      <c r="B274" s="832" t="s">
        <v>1449</v>
      </c>
      <c r="C274" s="832" t="s">
        <v>1454</v>
      </c>
      <c r="D274" s="833" t="s">
        <v>2220</v>
      </c>
      <c r="E274" s="834" t="s">
        <v>1470</v>
      </c>
      <c r="F274" s="832" t="s">
        <v>1450</v>
      </c>
      <c r="G274" s="832" t="s">
        <v>1656</v>
      </c>
      <c r="H274" s="832" t="s">
        <v>568</v>
      </c>
      <c r="I274" s="832" t="s">
        <v>1657</v>
      </c>
      <c r="J274" s="832" t="s">
        <v>1658</v>
      </c>
      <c r="K274" s="832" t="s">
        <v>1659</v>
      </c>
      <c r="L274" s="835">
        <v>55.77</v>
      </c>
      <c r="M274" s="835">
        <v>111.54</v>
      </c>
      <c r="N274" s="832">
        <v>2</v>
      </c>
      <c r="O274" s="836">
        <v>0.5</v>
      </c>
      <c r="P274" s="835">
        <v>111.54</v>
      </c>
      <c r="Q274" s="837">
        <v>1</v>
      </c>
      <c r="R274" s="832">
        <v>2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7</v>
      </c>
      <c r="B275" s="832" t="s">
        <v>1449</v>
      </c>
      <c r="C275" s="832" t="s">
        <v>1454</v>
      </c>
      <c r="D275" s="833" t="s">
        <v>2220</v>
      </c>
      <c r="E275" s="834" t="s">
        <v>1470</v>
      </c>
      <c r="F275" s="832" t="s">
        <v>1450</v>
      </c>
      <c r="G275" s="832" t="s">
        <v>1574</v>
      </c>
      <c r="H275" s="832" t="s">
        <v>568</v>
      </c>
      <c r="I275" s="832" t="s">
        <v>1963</v>
      </c>
      <c r="J275" s="832" t="s">
        <v>856</v>
      </c>
      <c r="K275" s="832" t="s">
        <v>857</v>
      </c>
      <c r="L275" s="835">
        <v>0</v>
      </c>
      <c r="M275" s="835">
        <v>0</v>
      </c>
      <c r="N275" s="832">
        <v>1</v>
      </c>
      <c r="O275" s="836">
        <v>1</v>
      </c>
      <c r="P275" s="835">
        <v>0</v>
      </c>
      <c r="Q275" s="837"/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7</v>
      </c>
      <c r="B276" s="832" t="s">
        <v>1449</v>
      </c>
      <c r="C276" s="832" t="s">
        <v>1454</v>
      </c>
      <c r="D276" s="833" t="s">
        <v>2220</v>
      </c>
      <c r="E276" s="834" t="s">
        <v>1470</v>
      </c>
      <c r="F276" s="832" t="s">
        <v>1450</v>
      </c>
      <c r="G276" s="832" t="s">
        <v>1668</v>
      </c>
      <c r="H276" s="832" t="s">
        <v>568</v>
      </c>
      <c r="I276" s="832" t="s">
        <v>1669</v>
      </c>
      <c r="J276" s="832" t="s">
        <v>1670</v>
      </c>
      <c r="K276" s="832" t="s">
        <v>1671</v>
      </c>
      <c r="L276" s="835">
        <v>754.04</v>
      </c>
      <c r="M276" s="835">
        <v>4524.24</v>
      </c>
      <c r="N276" s="832">
        <v>6</v>
      </c>
      <c r="O276" s="836">
        <v>1</v>
      </c>
      <c r="P276" s="835">
        <v>4524.24</v>
      </c>
      <c r="Q276" s="837">
        <v>1</v>
      </c>
      <c r="R276" s="832">
        <v>6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7</v>
      </c>
      <c r="B277" s="832" t="s">
        <v>1449</v>
      </c>
      <c r="C277" s="832" t="s">
        <v>1454</v>
      </c>
      <c r="D277" s="833" t="s">
        <v>2220</v>
      </c>
      <c r="E277" s="834" t="s">
        <v>1470</v>
      </c>
      <c r="F277" s="832" t="s">
        <v>1450</v>
      </c>
      <c r="G277" s="832" t="s">
        <v>1668</v>
      </c>
      <c r="H277" s="832" t="s">
        <v>568</v>
      </c>
      <c r="I277" s="832" t="s">
        <v>1672</v>
      </c>
      <c r="J277" s="832" t="s">
        <v>1670</v>
      </c>
      <c r="K277" s="832" t="s">
        <v>1673</v>
      </c>
      <c r="L277" s="835">
        <v>1131.06</v>
      </c>
      <c r="M277" s="835">
        <v>11310.599999999999</v>
      </c>
      <c r="N277" s="832">
        <v>10</v>
      </c>
      <c r="O277" s="836">
        <v>2</v>
      </c>
      <c r="P277" s="835">
        <v>11310.599999999999</v>
      </c>
      <c r="Q277" s="837">
        <v>1</v>
      </c>
      <c r="R277" s="832">
        <v>10</v>
      </c>
      <c r="S277" s="837">
        <v>1</v>
      </c>
      <c r="T277" s="836">
        <v>2</v>
      </c>
      <c r="U277" s="838">
        <v>1</v>
      </c>
    </row>
    <row r="278" spans="1:21" ht="14.4" customHeight="1" x14ac:dyDescent="0.3">
      <c r="A278" s="831">
        <v>7</v>
      </c>
      <c r="B278" s="832" t="s">
        <v>1449</v>
      </c>
      <c r="C278" s="832" t="s">
        <v>1454</v>
      </c>
      <c r="D278" s="833" t="s">
        <v>2220</v>
      </c>
      <c r="E278" s="834" t="s">
        <v>1470</v>
      </c>
      <c r="F278" s="832" t="s">
        <v>1450</v>
      </c>
      <c r="G278" s="832" t="s">
        <v>1668</v>
      </c>
      <c r="H278" s="832" t="s">
        <v>568</v>
      </c>
      <c r="I278" s="832" t="s">
        <v>1674</v>
      </c>
      <c r="J278" s="832" t="s">
        <v>1670</v>
      </c>
      <c r="K278" s="832" t="s">
        <v>1675</v>
      </c>
      <c r="L278" s="835">
        <v>1508.08</v>
      </c>
      <c r="M278" s="835">
        <v>36193.919999999998</v>
      </c>
      <c r="N278" s="832">
        <v>24</v>
      </c>
      <c r="O278" s="836">
        <v>4</v>
      </c>
      <c r="P278" s="835">
        <v>36193.919999999998</v>
      </c>
      <c r="Q278" s="837">
        <v>1</v>
      </c>
      <c r="R278" s="832">
        <v>24</v>
      </c>
      <c r="S278" s="837">
        <v>1</v>
      </c>
      <c r="T278" s="836">
        <v>4</v>
      </c>
      <c r="U278" s="838">
        <v>1</v>
      </c>
    </row>
    <row r="279" spans="1:21" ht="14.4" customHeight="1" x14ac:dyDescent="0.3">
      <c r="A279" s="831">
        <v>7</v>
      </c>
      <c r="B279" s="832" t="s">
        <v>1449</v>
      </c>
      <c r="C279" s="832" t="s">
        <v>1454</v>
      </c>
      <c r="D279" s="833" t="s">
        <v>2220</v>
      </c>
      <c r="E279" s="834" t="s">
        <v>1470</v>
      </c>
      <c r="F279" s="832" t="s">
        <v>1450</v>
      </c>
      <c r="G279" s="832" t="s">
        <v>1668</v>
      </c>
      <c r="H279" s="832" t="s">
        <v>568</v>
      </c>
      <c r="I279" s="832" t="s">
        <v>1964</v>
      </c>
      <c r="J279" s="832" t="s">
        <v>1965</v>
      </c>
      <c r="K279" s="832" t="s">
        <v>1671</v>
      </c>
      <c r="L279" s="835">
        <v>646.32000000000005</v>
      </c>
      <c r="M279" s="835">
        <v>7755.84</v>
      </c>
      <c r="N279" s="832">
        <v>12</v>
      </c>
      <c r="O279" s="836">
        <v>2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7</v>
      </c>
      <c r="B280" s="832" t="s">
        <v>1449</v>
      </c>
      <c r="C280" s="832" t="s">
        <v>1454</v>
      </c>
      <c r="D280" s="833" t="s">
        <v>2220</v>
      </c>
      <c r="E280" s="834" t="s">
        <v>1470</v>
      </c>
      <c r="F280" s="832" t="s">
        <v>1450</v>
      </c>
      <c r="G280" s="832" t="s">
        <v>1668</v>
      </c>
      <c r="H280" s="832" t="s">
        <v>657</v>
      </c>
      <c r="I280" s="832" t="s">
        <v>1678</v>
      </c>
      <c r="J280" s="832" t="s">
        <v>1677</v>
      </c>
      <c r="K280" s="832" t="s">
        <v>1673</v>
      </c>
      <c r="L280" s="835">
        <v>1131.06</v>
      </c>
      <c r="M280" s="835">
        <v>6786.36</v>
      </c>
      <c r="N280" s="832">
        <v>6</v>
      </c>
      <c r="O280" s="836">
        <v>1</v>
      </c>
      <c r="P280" s="835">
        <v>6786.36</v>
      </c>
      <c r="Q280" s="837">
        <v>1</v>
      </c>
      <c r="R280" s="832">
        <v>6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7</v>
      </c>
      <c r="B281" s="832" t="s">
        <v>1449</v>
      </c>
      <c r="C281" s="832" t="s">
        <v>1454</v>
      </c>
      <c r="D281" s="833" t="s">
        <v>2220</v>
      </c>
      <c r="E281" s="834" t="s">
        <v>1470</v>
      </c>
      <c r="F281" s="832" t="s">
        <v>1450</v>
      </c>
      <c r="G281" s="832" t="s">
        <v>1509</v>
      </c>
      <c r="H281" s="832" t="s">
        <v>657</v>
      </c>
      <c r="I281" s="832" t="s">
        <v>1679</v>
      </c>
      <c r="J281" s="832" t="s">
        <v>1680</v>
      </c>
      <c r="K281" s="832" t="s">
        <v>1400</v>
      </c>
      <c r="L281" s="835">
        <v>65.989999999999995</v>
      </c>
      <c r="M281" s="835">
        <v>395.93999999999994</v>
      </c>
      <c r="N281" s="832">
        <v>6</v>
      </c>
      <c r="O281" s="836">
        <v>1.5</v>
      </c>
      <c r="P281" s="835">
        <v>395.93999999999994</v>
      </c>
      <c r="Q281" s="837">
        <v>1</v>
      </c>
      <c r="R281" s="832">
        <v>6</v>
      </c>
      <c r="S281" s="837">
        <v>1</v>
      </c>
      <c r="T281" s="836">
        <v>1.5</v>
      </c>
      <c r="U281" s="838">
        <v>1</v>
      </c>
    </row>
    <row r="282" spans="1:21" ht="14.4" customHeight="1" x14ac:dyDescent="0.3">
      <c r="A282" s="831">
        <v>7</v>
      </c>
      <c r="B282" s="832" t="s">
        <v>1449</v>
      </c>
      <c r="C282" s="832" t="s">
        <v>1454</v>
      </c>
      <c r="D282" s="833" t="s">
        <v>2220</v>
      </c>
      <c r="E282" s="834" t="s">
        <v>1470</v>
      </c>
      <c r="F282" s="832" t="s">
        <v>1450</v>
      </c>
      <c r="G282" s="832" t="s">
        <v>1842</v>
      </c>
      <c r="H282" s="832" t="s">
        <v>568</v>
      </c>
      <c r="I282" s="832" t="s">
        <v>1966</v>
      </c>
      <c r="J282" s="832" t="s">
        <v>1844</v>
      </c>
      <c r="K282" s="832" t="s">
        <v>1967</v>
      </c>
      <c r="L282" s="835">
        <v>1719.99</v>
      </c>
      <c r="M282" s="835">
        <v>1719.99</v>
      </c>
      <c r="N282" s="832">
        <v>1</v>
      </c>
      <c r="O282" s="836">
        <v>0.5</v>
      </c>
      <c r="P282" s="835">
        <v>1719.99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7</v>
      </c>
      <c r="B283" s="832" t="s">
        <v>1449</v>
      </c>
      <c r="C283" s="832" t="s">
        <v>1454</v>
      </c>
      <c r="D283" s="833" t="s">
        <v>2220</v>
      </c>
      <c r="E283" s="834" t="s">
        <v>1470</v>
      </c>
      <c r="F283" s="832" t="s">
        <v>1450</v>
      </c>
      <c r="G283" s="832" t="s">
        <v>1578</v>
      </c>
      <c r="H283" s="832" t="s">
        <v>568</v>
      </c>
      <c r="I283" s="832" t="s">
        <v>1681</v>
      </c>
      <c r="J283" s="832" t="s">
        <v>1580</v>
      </c>
      <c r="K283" s="832" t="s">
        <v>1682</v>
      </c>
      <c r="L283" s="835">
        <v>140.94999999999999</v>
      </c>
      <c r="M283" s="835">
        <v>1127.5999999999999</v>
      </c>
      <c r="N283" s="832">
        <v>8</v>
      </c>
      <c r="O283" s="836">
        <v>2</v>
      </c>
      <c r="P283" s="835">
        <v>1127.5999999999999</v>
      </c>
      <c r="Q283" s="837">
        <v>1</v>
      </c>
      <c r="R283" s="832">
        <v>8</v>
      </c>
      <c r="S283" s="837">
        <v>1</v>
      </c>
      <c r="T283" s="836">
        <v>2</v>
      </c>
      <c r="U283" s="838">
        <v>1</v>
      </c>
    </row>
    <row r="284" spans="1:21" ht="14.4" customHeight="1" x14ac:dyDescent="0.3">
      <c r="A284" s="831">
        <v>7</v>
      </c>
      <c r="B284" s="832" t="s">
        <v>1449</v>
      </c>
      <c r="C284" s="832" t="s">
        <v>1454</v>
      </c>
      <c r="D284" s="833" t="s">
        <v>2220</v>
      </c>
      <c r="E284" s="834" t="s">
        <v>1470</v>
      </c>
      <c r="F284" s="832" t="s">
        <v>1450</v>
      </c>
      <c r="G284" s="832" t="s">
        <v>1683</v>
      </c>
      <c r="H284" s="832" t="s">
        <v>568</v>
      </c>
      <c r="I284" s="832" t="s">
        <v>1684</v>
      </c>
      <c r="J284" s="832" t="s">
        <v>1685</v>
      </c>
      <c r="K284" s="832" t="s">
        <v>1686</v>
      </c>
      <c r="L284" s="835">
        <v>29.13</v>
      </c>
      <c r="M284" s="835">
        <v>174.78</v>
      </c>
      <c r="N284" s="832">
        <v>6</v>
      </c>
      <c r="O284" s="836">
        <v>1</v>
      </c>
      <c r="P284" s="835">
        <v>87.39</v>
      </c>
      <c r="Q284" s="837">
        <v>0.5</v>
      </c>
      <c r="R284" s="832">
        <v>3</v>
      </c>
      <c r="S284" s="837">
        <v>0.5</v>
      </c>
      <c r="T284" s="836">
        <v>0.5</v>
      </c>
      <c r="U284" s="838">
        <v>0.5</v>
      </c>
    </row>
    <row r="285" spans="1:21" ht="14.4" customHeight="1" x14ac:dyDescent="0.3">
      <c r="A285" s="831">
        <v>7</v>
      </c>
      <c r="B285" s="832" t="s">
        <v>1449</v>
      </c>
      <c r="C285" s="832" t="s">
        <v>1454</v>
      </c>
      <c r="D285" s="833" t="s">
        <v>2220</v>
      </c>
      <c r="E285" s="834" t="s">
        <v>1470</v>
      </c>
      <c r="F285" s="832" t="s">
        <v>1450</v>
      </c>
      <c r="G285" s="832" t="s">
        <v>1683</v>
      </c>
      <c r="H285" s="832" t="s">
        <v>568</v>
      </c>
      <c r="I285" s="832" t="s">
        <v>1687</v>
      </c>
      <c r="J285" s="832" t="s">
        <v>1685</v>
      </c>
      <c r="K285" s="832" t="s">
        <v>1688</v>
      </c>
      <c r="L285" s="835">
        <v>80.319999999999993</v>
      </c>
      <c r="M285" s="835">
        <v>240.95999999999998</v>
      </c>
      <c r="N285" s="832">
        <v>3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7</v>
      </c>
      <c r="B286" s="832" t="s">
        <v>1449</v>
      </c>
      <c r="C286" s="832" t="s">
        <v>1454</v>
      </c>
      <c r="D286" s="833" t="s">
        <v>2220</v>
      </c>
      <c r="E286" s="834" t="s">
        <v>1470</v>
      </c>
      <c r="F286" s="832" t="s">
        <v>1450</v>
      </c>
      <c r="G286" s="832" t="s">
        <v>1618</v>
      </c>
      <c r="H286" s="832" t="s">
        <v>568</v>
      </c>
      <c r="I286" s="832" t="s">
        <v>1968</v>
      </c>
      <c r="J286" s="832" t="s">
        <v>1620</v>
      </c>
      <c r="K286" s="832" t="s">
        <v>1969</v>
      </c>
      <c r="L286" s="835">
        <v>79.58</v>
      </c>
      <c r="M286" s="835">
        <v>238.74</v>
      </c>
      <c r="N286" s="832">
        <v>3</v>
      </c>
      <c r="O286" s="836">
        <v>1</v>
      </c>
      <c r="P286" s="835">
        <v>238.74</v>
      </c>
      <c r="Q286" s="837">
        <v>1</v>
      </c>
      <c r="R286" s="832">
        <v>3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7</v>
      </c>
      <c r="B287" s="832" t="s">
        <v>1449</v>
      </c>
      <c r="C287" s="832" t="s">
        <v>1454</v>
      </c>
      <c r="D287" s="833" t="s">
        <v>2220</v>
      </c>
      <c r="E287" s="834" t="s">
        <v>1470</v>
      </c>
      <c r="F287" s="832" t="s">
        <v>1450</v>
      </c>
      <c r="G287" s="832" t="s">
        <v>1696</v>
      </c>
      <c r="H287" s="832" t="s">
        <v>568</v>
      </c>
      <c r="I287" s="832" t="s">
        <v>1970</v>
      </c>
      <c r="J287" s="832" t="s">
        <v>1698</v>
      </c>
      <c r="K287" s="832" t="s">
        <v>1971</v>
      </c>
      <c r="L287" s="835">
        <v>232.68</v>
      </c>
      <c r="M287" s="835">
        <v>1396.08</v>
      </c>
      <c r="N287" s="832">
        <v>6</v>
      </c>
      <c r="O287" s="836">
        <v>1</v>
      </c>
      <c r="P287" s="835">
        <v>1396.08</v>
      </c>
      <c r="Q287" s="837">
        <v>1</v>
      </c>
      <c r="R287" s="832">
        <v>6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7</v>
      </c>
      <c r="B288" s="832" t="s">
        <v>1449</v>
      </c>
      <c r="C288" s="832" t="s">
        <v>1454</v>
      </c>
      <c r="D288" s="833" t="s">
        <v>2220</v>
      </c>
      <c r="E288" s="834" t="s">
        <v>1470</v>
      </c>
      <c r="F288" s="832" t="s">
        <v>1450</v>
      </c>
      <c r="G288" s="832" t="s">
        <v>1696</v>
      </c>
      <c r="H288" s="832" t="s">
        <v>568</v>
      </c>
      <c r="I288" s="832" t="s">
        <v>1972</v>
      </c>
      <c r="J288" s="832" t="s">
        <v>1849</v>
      </c>
      <c r="K288" s="832" t="s">
        <v>1973</v>
      </c>
      <c r="L288" s="835">
        <v>5322.08</v>
      </c>
      <c r="M288" s="835">
        <v>10644.16</v>
      </c>
      <c r="N288" s="832">
        <v>2</v>
      </c>
      <c r="O288" s="836">
        <v>1</v>
      </c>
      <c r="P288" s="835">
        <v>10644.16</v>
      </c>
      <c r="Q288" s="837">
        <v>1</v>
      </c>
      <c r="R288" s="832">
        <v>2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7</v>
      </c>
      <c r="B289" s="832" t="s">
        <v>1449</v>
      </c>
      <c r="C289" s="832" t="s">
        <v>1454</v>
      </c>
      <c r="D289" s="833" t="s">
        <v>2220</v>
      </c>
      <c r="E289" s="834" t="s">
        <v>1470</v>
      </c>
      <c r="F289" s="832" t="s">
        <v>1450</v>
      </c>
      <c r="G289" s="832" t="s">
        <v>1696</v>
      </c>
      <c r="H289" s="832" t="s">
        <v>568</v>
      </c>
      <c r="I289" s="832" t="s">
        <v>1853</v>
      </c>
      <c r="J289" s="832" t="s">
        <v>1698</v>
      </c>
      <c r="K289" s="832" t="s">
        <v>1854</v>
      </c>
      <c r="L289" s="835">
        <v>1454.23</v>
      </c>
      <c r="M289" s="835">
        <v>17450.760000000002</v>
      </c>
      <c r="N289" s="832">
        <v>12</v>
      </c>
      <c r="O289" s="836">
        <v>2</v>
      </c>
      <c r="P289" s="835">
        <v>17450.760000000002</v>
      </c>
      <c r="Q289" s="837">
        <v>1</v>
      </c>
      <c r="R289" s="832">
        <v>12</v>
      </c>
      <c r="S289" s="837">
        <v>1</v>
      </c>
      <c r="T289" s="836">
        <v>2</v>
      </c>
      <c r="U289" s="838">
        <v>1</v>
      </c>
    </row>
    <row r="290" spans="1:21" ht="14.4" customHeight="1" x14ac:dyDescent="0.3">
      <c r="A290" s="831">
        <v>7</v>
      </c>
      <c r="B290" s="832" t="s">
        <v>1449</v>
      </c>
      <c r="C290" s="832" t="s">
        <v>1454</v>
      </c>
      <c r="D290" s="833" t="s">
        <v>2220</v>
      </c>
      <c r="E290" s="834" t="s">
        <v>1470</v>
      </c>
      <c r="F290" s="832" t="s">
        <v>1450</v>
      </c>
      <c r="G290" s="832" t="s">
        <v>1696</v>
      </c>
      <c r="H290" s="832" t="s">
        <v>568</v>
      </c>
      <c r="I290" s="832" t="s">
        <v>1855</v>
      </c>
      <c r="J290" s="832" t="s">
        <v>1698</v>
      </c>
      <c r="K290" s="832" t="s">
        <v>1856</v>
      </c>
      <c r="L290" s="835">
        <v>484.75</v>
      </c>
      <c r="M290" s="835">
        <v>2908.5</v>
      </c>
      <c r="N290" s="832">
        <v>6</v>
      </c>
      <c r="O290" s="836">
        <v>1</v>
      </c>
      <c r="P290" s="835">
        <v>2908.5</v>
      </c>
      <c r="Q290" s="837">
        <v>1</v>
      </c>
      <c r="R290" s="832">
        <v>6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7</v>
      </c>
      <c r="B291" s="832" t="s">
        <v>1449</v>
      </c>
      <c r="C291" s="832" t="s">
        <v>1454</v>
      </c>
      <c r="D291" s="833" t="s">
        <v>2220</v>
      </c>
      <c r="E291" s="834" t="s">
        <v>1470</v>
      </c>
      <c r="F291" s="832" t="s">
        <v>1450</v>
      </c>
      <c r="G291" s="832" t="s">
        <v>1696</v>
      </c>
      <c r="H291" s="832" t="s">
        <v>568</v>
      </c>
      <c r="I291" s="832" t="s">
        <v>1974</v>
      </c>
      <c r="J291" s="832" t="s">
        <v>1704</v>
      </c>
      <c r="K291" s="832" t="s">
        <v>1975</v>
      </c>
      <c r="L291" s="835">
        <v>1938.97</v>
      </c>
      <c r="M291" s="835">
        <v>19389.7</v>
      </c>
      <c r="N291" s="832">
        <v>10</v>
      </c>
      <c r="O291" s="836">
        <v>3</v>
      </c>
      <c r="P291" s="835">
        <v>7755.88</v>
      </c>
      <c r="Q291" s="837">
        <v>0.39999999999999997</v>
      </c>
      <c r="R291" s="832">
        <v>4</v>
      </c>
      <c r="S291" s="837">
        <v>0.4</v>
      </c>
      <c r="T291" s="836">
        <v>2</v>
      </c>
      <c r="U291" s="838">
        <v>0.66666666666666663</v>
      </c>
    </row>
    <row r="292" spans="1:21" ht="14.4" customHeight="1" x14ac:dyDescent="0.3">
      <c r="A292" s="831">
        <v>7</v>
      </c>
      <c r="B292" s="832" t="s">
        <v>1449</v>
      </c>
      <c r="C292" s="832" t="s">
        <v>1454</v>
      </c>
      <c r="D292" s="833" t="s">
        <v>2220</v>
      </c>
      <c r="E292" s="834" t="s">
        <v>1470</v>
      </c>
      <c r="F292" s="832" t="s">
        <v>1450</v>
      </c>
      <c r="G292" s="832" t="s">
        <v>1696</v>
      </c>
      <c r="H292" s="832" t="s">
        <v>657</v>
      </c>
      <c r="I292" s="832" t="s">
        <v>1706</v>
      </c>
      <c r="J292" s="832" t="s">
        <v>1707</v>
      </c>
      <c r="K292" s="832" t="s">
        <v>1702</v>
      </c>
      <c r="L292" s="835">
        <v>484.75</v>
      </c>
      <c r="M292" s="835">
        <v>3878</v>
      </c>
      <c r="N292" s="832">
        <v>8</v>
      </c>
      <c r="O292" s="836">
        <v>2</v>
      </c>
      <c r="P292" s="835">
        <v>3878</v>
      </c>
      <c r="Q292" s="837">
        <v>1</v>
      </c>
      <c r="R292" s="832">
        <v>8</v>
      </c>
      <c r="S292" s="837">
        <v>1</v>
      </c>
      <c r="T292" s="836">
        <v>2</v>
      </c>
      <c r="U292" s="838">
        <v>1</v>
      </c>
    </row>
    <row r="293" spans="1:21" ht="14.4" customHeight="1" x14ac:dyDescent="0.3">
      <c r="A293" s="831">
        <v>7</v>
      </c>
      <c r="B293" s="832" t="s">
        <v>1449</v>
      </c>
      <c r="C293" s="832" t="s">
        <v>1454</v>
      </c>
      <c r="D293" s="833" t="s">
        <v>2220</v>
      </c>
      <c r="E293" s="834" t="s">
        <v>1470</v>
      </c>
      <c r="F293" s="832" t="s">
        <v>1450</v>
      </c>
      <c r="G293" s="832" t="s">
        <v>1696</v>
      </c>
      <c r="H293" s="832" t="s">
        <v>568</v>
      </c>
      <c r="I293" s="832" t="s">
        <v>1976</v>
      </c>
      <c r="J293" s="832" t="s">
        <v>1849</v>
      </c>
      <c r="K293" s="832" t="s">
        <v>1977</v>
      </c>
      <c r="L293" s="835">
        <v>5322.08</v>
      </c>
      <c r="M293" s="835">
        <v>15966.24</v>
      </c>
      <c r="N293" s="832">
        <v>3</v>
      </c>
      <c r="O293" s="836">
        <v>1</v>
      </c>
      <c r="P293" s="835">
        <v>15966.24</v>
      </c>
      <c r="Q293" s="837">
        <v>1</v>
      </c>
      <c r="R293" s="832">
        <v>3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7</v>
      </c>
      <c r="B294" s="832" t="s">
        <v>1449</v>
      </c>
      <c r="C294" s="832" t="s">
        <v>1454</v>
      </c>
      <c r="D294" s="833" t="s">
        <v>2220</v>
      </c>
      <c r="E294" s="834" t="s">
        <v>1470</v>
      </c>
      <c r="F294" s="832" t="s">
        <v>1450</v>
      </c>
      <c r="G294" s="832" t="s">
        <v>1696</v>
      </c>
      <c r="H294" s="832" t="s">
        <v>657</v>
      </c>
      <c r="I294" s="832" t="s">
        <v>1708</v>
      </c>
      <c r="J294" s="832" t="s">
        <v>1707</v>
      </c>
      <c r="K294" s="832" t="s">
        <v>1709</v>
      </c>
      <c r="L294" s="835">
        <v>969.48</v>
      </c>
      <c r="M294" s="835">
        <v>1938.96</v>
      </c>
      <c r="N294" s="832">
        <v>2</v>
      </c>
      <c r="O294" s="836">
        <v>1</v>
      </c>
      <c r="P294" s="835">
        <v>1938.96</v>
      </c>
      <c r="Q294" s="837">
        <v>1</v>
      </c>
      <c r="R294" s="832">
        <v>2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7</v>
      </c>
      <c r="B295" s="832" t="s">
        <v>1449</v>
      </c>
      <c r="C295" s="832" t="s">
        <v>1454</v>
      </c>
      <c r="D295" s="833" t="s">
        <v>2220</v>
      </c>
      <c r="E295" s="834" t="s">
        <v>1470</v>
      </c>
      <c r="F295" s="832" t="s">
        <v>1450</v>
      </c>
      <c r="G295" s="832" t="s">
        <v>1696</v>
      </c>
      <c r="H295" s="832" t="s">
        <v>657</v>
      </c>
      <c r="I295" s="832" t="s">
        <v>1710</v>
      </c>
      <c r="J295" s="832" t="s">
        <v>1707</v>
      </c>
      <c r="K295" s="832" t="s">
        <v>1711</v>
      </c>
      <c r="L295" s="835">
        <v>1938.97</v>
      </c>
      <c r="M295" s="835">
        <v>3877.94</v>
      </c>
      <c r="N295" s="832">
        <v>2</v>
      </c>
      <c r="O295" s="836">
        <v>1</v>
      </c>
      <c r="P295" s="835">
        <v>3877.94</v>
      </c>
      <c r="Q295" s="837">
        <v>1</v>
      </c>
      <c r="R295" s="832">
        <v>2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7</v>
      </c>
      <c r="B296" s="832" t="s">
        <v>1449</v>
      </c>
      <c r="C296" s="832" t="s">
        <v>1454</v>
      </c>
      <c r="D296" s="833" t="s">
        <v>2220</v>
      </c>
      <c r="E296" s="834" t="s">
        <v>1470</v>
      </c>
      <c r="F296" s="832" t="s">
        <v>1450</v>
      </c>
      <c r="G296" s="832" t="s">
        <v>1714</v>
      </c>
      <c r="H296" s="832" t="s">
        <v>568</v>
      </c>
      <c r="I296" s="832" t="s">
        <v>1720</v>
      </c>
      <c r="J296" s="832" t="s">
        <v>1716</v>
      </c>
      <c r="K296" s="832" t="s">
        <v>1721</v>
      </c>
      <c r="L296" s="835">
        <v>848.49</v>
      </c>
      <c r="M296" s="835">
        <v>16969.8</v>
      </c>
      <c r="N296" s="832">
        <v>20</v>
      </c>
      <c r="O296" s="836">
        <v>5.5</v>
      </c>
      <c r="P296" s="835">
        <v>14424.33</v>
      </c>
      <c r="Q296" s="837">
        <v>0.85</v>
      </c>
      <c r="R296" s="832">
        <v>17</v>
      </c>
      <c r="S296" s="837">
        <v>0.85</v>
      </c>
      <c r="T296" s="836">
        <v>5</v>
      </c>
      <c r="U296" s="838">
        <v>0.90909090909090906</v>
      </c>
    </row>
    <row r="297" spans="1:21" ht="14.4" customHeight="1" x14ac:dyDescent="0.3">
      <c r="A297" s="831">
        <v>7</v>
      </c>
      <c r="B297" s="832" t="s">
        <v>1449</v>
      </c>
      <c r="C297" s="832" t="s">
        <v>1454</v>
      </c>
      <c r="D297" s="833" t="s">
        <v>2220</v>
      </c>
      <c r="E297" s="834" t="s">
        <v>1470</v>
      </c>
      <c r="F297" s="832" t="s">
        <v>1450</v>
      </c>
      <c r="G297" s="832" t="s">
        <v>1714</v>
      </c>
      <c r="H297" s="832" t="s">
        <v>568</v>
      </c>
      <c r="I297" s="832" t="s">
        <v>1978</v>
      </c>
      <c r="J297" s="832" t="s">
        <v>1716</v>
      </c>
      <c r="K297" s="832" t="s">
        <v>1979</v>
      </c>
      <c r="L297" s="835">
        <v>478.07</v>
      </c>
      <c r="M297" s="835">
        <v>2390.35</v>
      </c>
      <c r="N297" s="832">
        <v>5</v>
      </c>
      <c r="O297" s="836">
        <v>0.5</v>
      </c>
      <c r="P297" s="835">
        <v>2390.35</v>
      </c>
      <c r="Q297" s="837">
        <v>1</v>
      </c>
      <c r="R297" s="832">
        <v>5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7</v>
      </c>
      <c r="B298" s="832" t="s">
        <v>1449</v>
      </c>
      <c r="C298" s="832" t="s">
        <v>1454</v>
      </c>
      <c r="D298" s="833" t="s">
        <v>2220</v>
      </c>
      <c r="E298" s="834" t="s">
        <v>1470</v>
      </c>
      <c r="F298" s="832" t="s">
        <v>1450</v>
      </c>
      <c r="G298" s="832" t="s">
        <v>1714</v>
      </c>
      <c r="H298" s="832" t="s">
        <v>568</v>
      </c>
      <c r="I298" s="832" t="s">
        <v>1722</v>
      </c>
      <c r="J298" s="832" t="s">
        <v>1723</v>
      </c>
      <c r="K298" s="832" t="s">
        <v>1724</v>
      </c>
      <c r="L298" s="835">
        <v>763.63</v>
      </c>
      <c r="M298" s="835">
        <v>2290.89</v>
      </c>
      <c r="N298" s="832">
        <v>3</v>
      </c>
      <c r="O298" s="836">
        <v>0.5</v>
      </c>
      <c r="P298" s="835">
        <v>2290.89</v>
      </c>
      <c r="Q298" s="837">
        <v>1</v>
      </c>
      <c r="R298" s="832">
        <v>3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7</v>
      </c>
      <c r="B299" s="832" t="s">
        <v>1449</v>
      </c>
      <c r="C299" s="832" t="s">
        <v>1454</v>
      </c>
      <c r="D299" s="833" t="s">
        <v>2220</v>
      </c>
      <c r="E299" s="834" t="s">
        <v>1470</v>
      </c>
      <c r="F299" s="832" t="s">
        <v>1450</v>
      </c>
      <c r="G299" s="832" t="s">
        <v>1730</v>
      </c>
      <c r="H299" s="832" t="s">
        <v>568</v>
      </c>
      <c r="I299" s="832" t="s">
        <v>1980</v>
      </c>
      <c r="J299" s="832" t="s">
        <v>1732</v>
      </c>
      <c r="K299" s="832" t="s">
        <v>1981</v>
      </c>
      <c r="L299" s="835">
        <v>509.74</v>
      </c>
      <c r="M299" s="835">
        <v>1529.22</v>
      </c>
      <c r="N299" s="832">
        <v>3</v>
      </c>
      <c r="O299" s="836">
        <v>1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7</v>
      </c>
      <c r="B300" s="832" t="s">
        <v>1449</v>
      </c>
      <c r="C300" s="832" t="s">
        <v>1454</v>
      </c>
      <c r="D300" s="833" t="s">
        <v>2220</v>
      </c>
      <c r="E300" s="834" t="s">
        <v>1470</v>
      </c>
      <c r="F300" s="832" t="s">
        <v>1450</v>
      </c>
      <c r="G300" s="832" t="s">
        <v>1730</v>
      </c>
      <c r="H300" s="832" t="s">
        <v>568</v>
      </c>
      <c r="I300" s="832" t="s">
        <v>1982</v>
      </c>
      <c r="J300" s="832" t="s">
        <v>1732</v>
      </c>
      <c r="K300" s="832" t="s">
        <v>1983</v>
      </c>
      <c r="L300" s="835">
        <v>1019.46</v>
      </c>
      <c r="M300" s="835">
        <v>1019.46</v>
      </c>
      <c r="N300" s="832">
        <v>1</v>
      </c>
      <c r="O300" s="836">
        <v>1</v>
      </c>
      <c r="P300" s="835">
        <v>1019.46</v>
      </c>
      <c r="Q300" s="837">
        <v>1</v>
      </c>
      <c r="R300" s="832">
        <v>1</v>
      </c>
      <c r="S300" s="837">
        <v>1</v>
      </c>
      <c r="T300" s="836">
        <v>1</v>
      </c>
      <c r="U300" s="838">
        <v>1</v>
      </c>
    </row>
    <row r="301" spans="1:21" ht="14.4" customHeight="1" x14ac:dyDescent="0.3">
      <c r="A301" s="831">
        <v>7</v>
      </c>
      <c r="B301" s="832" t="s">
        <v>1449</v>
      </c>
      <c r="C301" s="832" t="s">
        <v>1454</v>
      </c>
      <c r="D301" s="833" t="s">
        <v>2220</v>
      </c>
      <c r="E301" s="834" t="s">
        <v>1470</v>
      </c>
      <c r="F301" s="832" t="s">
        <v>1450</v>
      </c>
      <c r="G301" s="832" t="s">
        <v>1730</v>
      </c>
      <c r="H301" s="832" t="s">
        <v>568</v>
      </c>
      <c r="I301" s="832" t="s">
        <v>1734</v>
      </c>
      <c r="J301" s="832" t="s">
        <v>1732</v>
      </c>
      <c r="K301" s="832" t="s">
        <v>1735</v>
      </c>
      <c r="L301" s="835">
        <v>2863.58</v>
      </c>
      <c r="M301" s="835">
        <v>8590.74</v>
      </c>
      <c r="N301" s="832">
        <v>3</v>
      </c>
      <c r="O301" s="836">
        <v>1</v>
      </c>
      <c r="P301" s="835">
        <v>8590.74</v>
      </c>
      <c r="Q301" s="837">
        <v>1</v>
      </c>
      <c r="R301" s="832">
        <v>3</v>
      </c>
      <c r="S301" s="837">
        <v>1</v>
      </c>
      <c r="T301" s="836">
        <v>1</v>
      </c>
      <c r="U301" s="838">
        <v>1</v>
      </c>
    </row>
    <row r="302" spans="1:21" ht="14.4" customHeight="1" x14ac:dyDescent="0.3">
      <c r="A302" s="831">
        <v>7</v>
      </c>
      <c r="B302" s="832" t="s">
        <v>1449</v>
      </c>
      <c r="C302" s="832" t="s">
        <v>1454</v>
      </c>
      <c r="D302" s="833" t="s">
        <v>2220</v>
      </c>
      <c r="E302" s="834" t="s">
        <v>1470</v>
      </c>
      <c r="F302" s="832" t="s">
        <v>1450</v>
      </c>
      <c r="G302" s="832" t="s">
        <v>1736</v>
      </c>
      <c r="H302" s="832" t="s">
        <v>568</v>
      </c>
      <c r="I302" s="832" t="s">
        <v>1737</v>
      </c>
      <c r="J302" s="832" t="s">
        <v>1738</v>
      </c>
      <c r="K302" s="832" t="s">
        <v>1739</v>
      </c>
      <c r="L302" s="835">
        <v>60.9</v>
      </c>
      <c r="M302" s="835">
        <v>60.9</v>
      </c>
      <c r="N302" s="832">
        <v>1</v>
      </c>
      <c r="O302" s="836">
        <v>0.5</v>
      </c>
      <c r="P302" s="835">
        <v>60.9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7</v>
      </c>
      <c r="B303" s="832" t="s">
        <v>1449</v>
      </c>
      <c r="C303" s="832" t="s">
        <v>1454</v>
      </c>
      <c r="D303" s="833" t="s">
        <v>2220</v>
      </c>
      <c r="E303" s="834" t="s">
        <v>1470</v>
      </c>
      <c r="F303" s="832" t="s">
        <v>1450</v>
      </c>
      <c r="G303" s="832" t="s">
        <v>1651</v>
      </c>
      <c r="H303" s="832" t="s">
        <v>568</v>
      </c>
      <c r="I303" s="832" t="s">
        <v>1652</v>
      </c>
      <c r="J303" s="832" t="s">
        <v>1653</v>
      </c>
      <c r="K303" s="832" t="s">
        <v>1654</v>
      </c>
      <c r="L303" s="835">
        <v>89.91</v>
      </c>
      <c r="M303" s="835">
        <v>179.82</v>
      </c>
      <c r="N303" s="832">
        <v>2</v>
      </c>
      <c r="O303" s="836">
        <v>0.5</v>
      </c>
      <c r="P303" s="835">
        <v>179.82</v>
      </c>
      <c r="Q303" s="837">
        <v>1</v>
      </c>
      <c r="R303" s="832">
        <v>2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7</v>
      </c>
      <c r="B304" s="832" t="s">
        <v>1449</v>
      </c>
      <c r="C304" s="832" t="s">
        <v>1454</v>
      </c>
      <c r="D304" s="833" t="s">
        <v>2220</v>
      </c>
      <c r="E304" s="834" t="s">
        <v>1470</v>
      </c>
      <c r="F304" s="832" t="s">
        <v>1450</v>
      </c>
      <c r="G304" s="832" t="s">
        <v>1740</v>
      </c>
      <c r="H304" s="832" t="s">
        <v>657</v>
      </c>
      <c r="I304" s="832" t="s">
        <v>1741</v>
      </c>
      <c r="J304" s="832" t="s">
        <v>1742</v>
      </c>
      <c r="K304" s="832" t="s">
        <v>1743</v>
      </c>
      <c r="L304" s="835">
        <v>102.9</v>
      </c>
      <c r="M304" s="835">
        <v>514.5</v>
      </c>
      <c r="N304" s="832">
        <v>5</v>
      </c>
      <c r="O304" s="836">
        <v>0.5</v>
      </c>
      <c r="P304" s="835">
        <v>514.5</v>
      </c>
      <c r="Q304" s="837">
        <v>1</v>
      </c>
      <c r="R304" s="832">
        <v>5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7</v>
      </c>
      <c r="B305" s="832" t="s">
        <v>1449</v>
      </c>
      <c r="C305" s="832" t="s">
        <v>1454</v>
      </c>
      <c r="D305" s="833" t="s">
        <v>2220</v>
      </c>
      <c r="E305" s="834" t="s">
        <v>1470</v>
      </c>
      <c r="F305" s="832" t="s">
        <v>1450</v>
      </c>
      <c r="G305" s="832" t="s">
        <v>1740</v>
      </c>
      <c r="H305" s="832" t="s">
        <v>657</v>
      </c>
      <c r="I305" s="832" t="s">
        <v>1916</v>
      </c>
      <c r="J305" s="832" t="s">
        <v>1917</v>
      </c>
      <c r="K305" s="832" t="s">
        <v>1918</v>
      </c>
      <c r="L305" s="835">
        <v>68.599999999999994</v>
      </c>
      <c r="M305" s="835">
        <v>137.19999999999999</v>
      </c>
      <c r="N305" s="832">
        <v>2</v>
      </c>
      <c r="O305" s="836">
        <v>0.5</v>
      </c>
      <c r="P305" s="835">
        <v>137.19999999999999</v>
      </c>
      <c r="Q305" s="837">
        <v>1</v>
      </c>
      <c r="R305" s="832">
        <v>2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7</v>
      </c>
      <c r="B306" s="832" t="s">
        <v>1449</v>
      </c>
      <c r="C306" s="832" t="s">
        <v>1454</v>
      </c>
      <c r="D306" s="833" t="s">
        <v>2220</v>
      </c>
      <c r="E306" s="834" t="s">
        <v>1470</v>
      </c>
      <c r="F306" s="832" t="s">
        <v>1450</v>
      </c>
      <c r="G306" s="832" t="s">
        <v>1984</v>
      </c>
      <c r="H306" s="832" t="s">
        <v>568</v>
      </c>
      <c r="I306" s="832" t="s">
        <v>1985</v>
      </c>
      <c r="J306" s="832" t="s">
        <v>1986</v>
      </c>
      <c r="K306" s="832" t="s">
        <v>1987</v>
      </c>
      <c r="L306" s="835">
        <v>147.85</v>
      </c>
      <c r="M306" s="835">
        <v>295.7</v>
      </c>
      <c r="N306" s="832">
        <v>2</v>
      </c>
      <c r="O306" s="836">
        <v>0.5</v>
      </c>
      <c r="P306" s="835">
        <v>295.7</v>
      </c>
      <c r="Q306" s="837">
        <v>1</v>
      </c>
      <c r="R306" s="832">
        <v>2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7</v>
      </c>
      <c r="B307" s="832" t="s">
        <v>1449</v>
      </c>
      <c r="C307" s="832" t="s">
        <v>1454</v>
      </c>
      <c r="D307" s="833" t="s">
        <v>2220</v>
      </c>
      <c r="E307" s="834" t="s">
        <v>1470</v>
      </c>
      <c r="F307" s="832" t="s">
        <v>1450</v>
      </c>
      <c r="G307" s="832" t="s">
        <v>1988</v>
      </c>
      <c r="H307" s="832" t="s">
        <v>568</v>
      </c>
      <c r="I307" s="832" t="s">
        <v>1989</v>
      </c>
      <c r="J307" s="832" t="s">
        <v>742</v>
      </c>
      <c r="K307" s="832" t="s">
        <v>1990</v>
      </c>
      <c r="L307" s="835">
        <v>53.57</v>
      </c>
      <c r="M307" s="835">
        <v>267.85000000000002</v>
      </c>
      <c r="N307" s="832">
        <v>5</v>
      </c>
      <c r="O307" s="836">
        <v>1.5</v>
      </c>
      <c r="P307" s="835">
        <v>107.14</v>
      </c>
      <c r="Q307" s="837">
        <v>0.39999999999999997</v>
      </c>
      <c r="R307" s="832">
        <v>2</v>
      </c>
      <c r="S307" s="837">
        <v>0.4</v>
      </c>
      <c r="T307" s="836">
        <v>1</v>
      </c>
      <c r="U307" s="838">
        <v>0.66666666666666663</v>
      </c>
    </row>
    <row r="308" spans="1:21" ht="14.4" customHeight="1" x14ac:dyDescent="0.3">
      <c r="A308" s="831">
        <v>7</v>
      </c>
      <c r="B308" s="832" t="s">
        <v>1449</v>
      </c>
      <c r="C308" s="832" t="s">
        <v>1454</v>
      </c>
      <c r="D308" s="833" t="s">
        <v>2220</v>
      </c>
      <c r="E308" s="834" t="s">
        <v>1470</v>
      </c>
      <c r="F308" s="832" t="s">
        <v>1450</v>
      </c>
      <c r="G308" s="832" t="s">
        <v>1753</v>
      </c>
      <c r="H308" s="832" t="s">
        <v>568</v>
      </c>
      <c r="I308" s="832" t="s">
        <v>1991</v>
      </c>
      <c r="J308" s="832" t="s">
        <v>1929</v>
      </c>
      <c r="K308" s="832" t="s">
        <v>1942</v>
      </c>
      <c r="L308" s="835">
        <v>701.65</v>
      </c>
      <c r="M308" s="835">
        <v>4209.8999999999996</v>
      </c>
      <c r="N308" s="832">
        <v>6</v>
      </c>
      <c r="O308" s="836">
        <v>1</v>
      </c>
      <c r="P308" s="835">
        <v>4209.8999999999996</v>
      </c>
      <c r="Q308" s="837">
        <v>1</v>
      </c>
      <c r="R308" s="832">
        <v>6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7</v>
      </c>
      <c r="B309" s="832" t="s">
        <v>1449</v>
      </c>
      <c r="C309" s="832" t="s">
        <v>1454</v>
      </c>
      <c r="D309" s="833" t="s">
        <v>2220</v>
      </c>
      <c r="E309" s="834" t="s">
        <v>1470</v>
      </c>
      <c r="F309" s="832" t="s">
        <v>1450</v>
      </c>
      <c r="G309" s="832" t="s">
        <v>1753</v>
      </c>
      <c r="H309" s="832" t="s">
        <v>568</v>
      </c>
      <c r="I309" s="832" t="s">
        <v>1754</v>
      </c>
      <c r="J309" s="832" t="s">
        <v>1755</v>
      </c>
      <c r="K309" s="832" t="s">
        <v>1400</v>
      </c>
      <c r="L309" s="835">
        <v>208.18</v>
      </c>
      <c r="M309" s="835">
        <v>416.36</v>
      </c>
      <c r="N309" s="832">
        <v>2</v>
      </c>
      <c r="O309" s="836">
        <v>1</v>
      </c>
      <c r="P309" s="835">
        <v>416.36</v>
      </c>
      <c r="Q309" s="837">
        <v>1</v>
      </c>
      <c r="R309" s="832">
        <v>2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7</v>
      </c>
      <c r="B310" s="832" t="s">
        <v>1449</v>
      </c>
      <c r="C310" s="832" t="s">
        <v>1454</v>
      </c>
      <c r="D310" s="833" t="s">
        <v>2220</v>
      </c>
      <c r="E310" s="834" t="s">
        <v>1470</v>
      </c>
      <c r="F310" s="832" t="s">
        <v>1450</v>
      </c>
      <c r="G310" s="832" t="s">
        <v>1753</v>
      </c>
      <c r="H310" s="832" t="s">
        <v>568</v>
      </c>
      <c r="I310" s="832" t="s">
        <v>1933</v>
      </c>
      <c r="J310" s="832" t="s">
        <v>1755</v>
      </c>
      <c r="K310" s="832" t="s">
        <v>1906</v>
      </c>
      <c r="L310" s="835">
        <v>383.18</v>
      </c>
      <c r="M310" s="835">
        <v>1149.54</v>
      </c>
      <c r="N310" s="832">
        <v>3</v>
      </c>
      <c r="O310" s="836">
        <v>2</v>
      </c>
      <c r="P310" s="835">
        <v>1149.54</v>
      </c>
      <c r="Q310" s="837">
        <v>1</v>
      </c>
      <c r="R310" s="832">
        <v>3</v>
      </c>
      <c r="S310" s="837">
        <v>1</v>
      </c>
      <c r="T310" s="836">
        <v>2</v>
      </c>
      <c r="U310" s="838">
        <v>1</v>
      </c>
    </row>
    <row r="311" spans="1:21" ht="14.4" customHeight="1" x14ac:dyDescent="0.3">
      <c r="A311" s="831">
        <v>7</v>
      </c>
      <c r="B311" s="832" t="s">
        <v>1449</v>
      </c>
      <c r="C311" s="832" t="s">
        <v>1454</v>
      </c>
      <c r="D311" s="833" t="s">
        <v>2220</v>
      </c>
      <c r="E311" s="834" t="s">
        <v>1470</v>
      </c>
      <c r="F311" s="832" t="s">
        <v>1450</v>
      </c>
      <c r="G311" s="832" t="s">
        <v>1756</v>
      </c>
      <c r="H311" s="832" t="s">
        <v>568</v>
      </c>
      <c r="I311" s="832" t="s">
        <v>1757</v>
      </c>
      <c r="J311" s="832" t="s">
        <v>1758</v>
      </c>
      <c r="K311" s="832" t="s">
        <v>1759</v>
      </c>
      <c r="L311" s="835">
        <v>155.24</v>
      </c>
      <c r="M311" s="835">
        <v>931.44</v>
      </c>
      <c r="N311" s="832">
        <v>6</v>
      </c>
      <c r="O311" s="836">
        <v>0.5</v>
      </c>
      <c r="P311" s="835">
        <v>931.44</v>
      </c>
      <c r="Q311" s="837">
        <v>1</v>
      </c>
      <c r="R311" s="832">
        <v>6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7</v>
      </c>
      <c r="B312" s="832" t="s">
        <v>1449</v>
      </c>
      <c r="C312" s="832" t="s">
        <v>1454</v>
      </c>
      <c r="D312" s="833" t="s">
        <v>2220</v>
      </c>
      <c r="E312" s="834" t="s">
        <v>1470</v>
      </c>
      <c r="F312" s="832" t="s">
        <v>1450</v>
      </c>
      <c r="G312" s="832" t="s">
        <v>1877</v>
      </c>
      <c r="H312" s="832" t="s">
        <v>568</v>
      </c>
      <c r="I312" s="832" t="s">
        <v>1878</v>
      </c>
      <c r="J312" s="832" t="s">
        <v>1879</v>
      </c>
      <c r="K312" s="832" t="s">
        <v>1880</v>
      </c>
      <c r="L312" s="835">
        <v>113.93</v>
      </c>
      <c r="M312" s="835">
        <v>1025.3700000000001</v>
      </c>
      <c r="N312" s="832">
        <v>9</v>
      </c>
      <c r="O312" s="836">
        <v>2.5</v>
      </c>
      <c r="P312" s="835">
        <v>455.72</v>
      </c>
      <c r="Q312" s="837">
        <v>0.44444444444444442</v>
      </c>
      <c r="R312" s="832">
        <v>4</v>
      </c>
      <c r="S312" s="837">
        <v>0.44444444444444442</v>
      </c>
      <c r="T312" s="836">
        <v>1</v>
      </c>
      <c r="U312" s="838">
        <v>0.4</v>
      </c>
    </row>
    <row r="313" spans="1:21" ht="14.4" customHeight="1" x14ac:dyDescent="0.3">
      <c r="A313" s="831">
        <v>7</v>
      </c>
      <c r="B313" s="832" t="s">
        <v>1449</v>
      </c>
      <c r="C313" s="832" t="s">
        <v>1454</v>
      </c>
      <c r="D313" s="833" t="s">
        <v>2220</v>
      </c>
      <c r="E313" s="834" t="s">
        <v>1470</v>
      </c>
      <c r="F313" s="832" t="s">
        <v>1450</v>
      </c>
      <c r="G313" s="832" t="s">
        <v>1528</v>
      </c>
      <c r="H313" s="832" t="s">
        <v>657</v>
      </c>
      <c r="I313" s="832" t="s">
        <v>1353</v>
      </c>
      <c r="J313" s="832" t="s">
        <v>712</v>
      </c>
      <c r="K313" s="832" t="s">
        <v>1354</v>
      </c>
      <c r="L313" s="835">
        <v>48.42</v>
      </c>
      <c r="M313" s="835">
        <v>145.26</v>
      </c>
      <c r="N313" s="832">
        <v>3</v>
      </c>
      <c r="O313" s="836">
        <v>2.5</v>
      </c>
      <c r="P313" s="835">
        <v>48.42</v>
      </c>
      <c r="Q313" s="837">
        <v>0.33333333333333337</v>
      </c>
      <c r="R313" s="832">
        <v>1</v>
      </c>
      <c r="S313" s="837">
        <v>0.33333333333333331</v>
      </c>
      <c r="T313" s="836">
        <v>1</v>
      </c>
      <c r="U313" s="838">
        <v>0.4</v>
      </c>
    </row>
    <row r="314" spans="1:21" ht="14.4" customHeight="1" x14ac:dyDescent="0.3">
      <c r="A314" s="831">
        <v>7</v>
      </c>
      <c r="B314" s="832" t="s">
        <v>1449</v>
      </c>
      <c r="C314" s="832" t="s">
        <v>1454</v>
      </c>
      <c r="D314" s="833" t="s">
        <v>2220</v>
      </c>
      <c r="E314" s="834" t="s">
        <v>1470</v>
      </c>
      <c r="F314" s="832" t="s">
        <v>1450</v>
      </c>
      <c r="G314" s="832" t="s">
        <v>1528</v>
      </c>
      <c r="H314" s="832" t="s">
        <v>568</v>
      </c>
      <c r="I314" s="832" t="s">
        <v>1992</v>
      </c>
      <c r="J314" s="832" t="s">
        <v>712</v>
      </c>
      <c r="K314" s="832" t="s">
        <v>1993</v>
      </c>
      <c r="L314" s="835">
        <v>48.42</v>
      </c>
      <c r="M314" s="835">
        <v>145.26</v>
      </c>
      <c r="N314" s="832">
        <v>3</v>
      </c>
      <c r="O314" s="836">
        <v>1</v>
      </c>
      <c r="P314" s="835">
        <v>145.26</v>
      </c>
      <c r="Q314" s="837">
        <v>1</v>
      </c>
      <c r="R314" s="832">
        <v>3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7</v>
      </c>
      <c r="B315" s="832" t="s">
        <v>1449</v>
      </c>
      <c r="C315" s="832" t="s">
        <v>1454</v>
      </c>
      <c r="D315" s="833" t="s">
        <v>2220</v>
      </c>
      <c r="E315" s="834" t="s">
        <v>1470</v>
      </c>
      <c r="F315" s="832" t="s">
        <v>1450</v>
      </c>
      <c r="G315" s="832" t="s">
        <v>1488</v>
      </c>
      <c r="H315" s="832" t="s">
        <v>568</v>
      </c>
      <c r="I315" s="832" t="s">
        <v>1573</v>
      </c>
      <c r="J315" s="832" t="s">
        <v>816</v>
      </c>
      <c r="K315" s="832" t="s">
        <v>1532</v>
      </c>
      <c r="L315" s="835">
        <v>103.67</v>
      </c>
      <c r="M315" s="835">
        <v>207.34</v>
      </c>
      <c r="N315" s="832">
        <v>2</v>
      </c>
      <c r="O315" s="836">
        <v>1</v>
      </c>
      <c r="P315" s="835">
        <v>207.34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7</v>
      </c>
      <c r="B316" s="832" t="s">
        <v>1449</v>
      </c>
      <c r="C316" s="832" t="s">
        <v>1454</v>
      </c>
      <c r="D316" s="833" t="s">
        <v>2220</v>
      </c>
      <c r="E316" s="834" t="s">
        <v>1470</v>
      </c>
      <c r="F316" s="832" t="s">
        <v>1450</v>
      </c>
      <c r="G316" s="832" t="s">
        <v>1760</v>
      </c>
      <c r="H316" s="832" t="s">
        <v>568</v>
      </c>
      <c r="I316" s="832" t="s">
        <v>1764</v>
      </c>
      <c r="J316" s="832" t="s">
        <v>1762</v>
      </c>
      <c r="K316" s="832" t="s">
        <v>1765</v>
      </c>
      <c r="L316" s="835">
        <v>552.64</v>
      </c>
      <c r="M316" s="835">
        <v>1657.92</v>
      </c>
      <c r="N316" s="832">
        <v>3</v>
      </c>
      <c r="O316" s="836">
        <v>1</v>
      </c>
      <c r="P316" s="835">
        <v>1657.92</v>
      </c>
      <c r="Q316" s="837">
        <v>1</v>
      </c>
      <c r="R316" s="832">
        <v>3</v>
      </c>
      <c r="S316" s="837">
        <v>1</v>
      </c>
      <c r="T316" s="836">
        <v>1</v>
      </c>
      <c r="U316" s="838">
        <v>1</v>
      </c>
    </row>
    <row r="317" spans="1:21" ht="14.4" customHeight="1" x14ac:dyDescent="0.3">
      <c r="A317" s="831">
        <v>7</v>
      </c>
      <c r="B317" s="832" t="s">
        <v>1449</v>
      </c>
      <c r="C317" s="832" t="s">
        <v>1454</v>
      </c>
      <c r="D317" s="833" t="s">
        <v>2220</v>
      </c>
      <c r="E317" s="834" t="s">
        <v>1470</v>
      </c>
      <c r="F317" s="832" t="s">
        <v>1450</v>
      </c>
      <c r="G317" s="832" t="s">
        <v>1760</v>
      </c>
      <c r="H317" s="832" t="s">
        <v>568</v>
      </c>
      <c r="I317" s="832" t="s">
        <v>1766</v>
      </c>
      <c r="J317" s="832" t="s">
        <v>1762</v>
      </c>
      <c r="K317" s="832" t="s">
        <v>1767</v>
      </c>
      <c r="L317" s="835">
        <v>1019.46</v>
      </c>
      <c r="M317" s="835">
        <v>1019.46</v>
      </c>
      <c r="N317" s="832">
        <v>1</v>
      </c>
      <c r="O317" s="836">
        <v>1</v>
      </c>
      <c r="P317" s="835">
        <v>1019.46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7</v>
      </c>
      <c r="B318" s="832" t="s">
        <v>1449</v>
      </c>
      <c r="C318" s="832" t="s">
        <v>1454</v>
      </c>
      <c r="D318" s="833" t="s">
        <v>2220</v>
      </c>
      <c r="E318" s="834" t="s">
        <v>1470</v>
      </c>
      <c r="F318" s="832" t="s">
        <v>1450</v>
      </c>
      <c r="G318" s="832" t="s">
        <v>1760</v>
      </c>
      <c r="H318" s="832" t="s">
        <v>568</v>
      </c>
      <c r="I318" s="832" t="s">
        <v>1994</v>
      </c>
      <c r="J318" s="832" t="s">
        <v>1995</v>
      </c>
      <c r="K318" s="832" t="s">
        <v>1767</v>
      </c>
      <c r="L318" s="835">
        <v>1019.46</v>
      </c>
      <c r="M318" s="835">
        <v>10194.6</v>
      </c>
      <c r="N318" s="832">
        <v>10</v>
      </c>
      <c r="O318" s="836">
        <v>2</v>
      </c>
      <c r="P318" s="835">
        <v>3058.38</v>
      </c>
      <c r="Q318" s="837">
        <v>0.3</v>
      </c>
      <c r="R318" s="832">
        <v>3</v>
      </c>
      <c r="S318" s="837">
        <v>0.3</v>
      </c>
      <c r="T318" s="836">
        <v>1</v>
      </c>
      <c r="U318" s="838">
        <v>0.5</v>
      </c>
    </row>
    <row r="319" spans="1:21" ht="14.4" customHeight="1" x14ac:dyDescent="0.3">
      <c r="A319" s="831">
        <v>7</v>
      </c>
      <c r="B319" s="832" t="s">
        <v>1449</v>
      </c>
      <c r="C319" s="832" t="s">
        <v>1454</v>
      </c>
      <c r="D319" s="833" t="s">
        <v>2220</v>
      </c>
      <c r="E319" s="834" t="s">
        <v>1470</v>
      </c>
      <c r="F319" s="832" t="s">
        <v>1450</v>
      </c>
      <c r="G319" s="832" t="s">
        <v>1760</v>
      </c>
      <c r="H319" s="832" t="s">
        <v>657</v>
      </c>
      <c r="I319" s="832" t="s">
        <v>1768</v>
      </c>
      <c r="J319" s="832" t="s">
        <v>1769</v>
      </c>
      <c r="K319" s="832" t="s">
        <v>1763</v>
      </c>
      <c r="L319" s="835">
        <v>2038.93</v>
      </c>
      <c r="M319" s="835">
        <v>44856.46</v>
      </c>
      <c r="N319" s="832">
        <v>22</v>
      </c>
      <c r="O319" s="836">
        <v>6</v>
      </c>
      <c r="P319" s="835">
        <v>44856.46</v>
      </c>
      <c r="Q319" s="837">
        <v>1</v>
      </c>
      <c r="R319" s="832">
        <v>22</v>
      </c>
      <c r="S319" s="837">
        <v>1</v>
      </c>
      <c r="T319" s="836">
        <v>6</v>
      </c>
      <c r="U319" s="838">
        <v>1</v>
      </c>
    </row>
    <row r="320" spans="1:21" ht="14.4" customHeight="1" x14ac:dyDescent="0.3">
      <c r="A320" s="831">
        <v>7</v>
      </c>
      <c r="B320" s="832" t="s">
        <v>1449</v>
      </c>
      <c r="C320" s="832" t="s">
        <v>1454</v>
      </c>
      <c r="D320" s="833" t="s">
        <v>2220</v>
      </c>
      <c r="E320" s="834" t="s">
        <v>1470</v>
      </c>
      <c r="F320" s="832" t="s">
        <v>1450</v>
      </c>
      <c r="G320" s="832" t="s">
        <v>1760</v>
      </c>
      <c r="H320" s="832" t="s">
        <v>657</v>
      </c>
      <c r="I320" s="832" t="s">
        <v>1770</v>
      </c>
      <c r="J320" s="832" t="s">
        <v>1769</v>
      </c>
      <c r="K320" s="832" t="s">
        <v>1771</v>
      </c>
      <c r="L320" s="835">
        <v>355.79</v>
      </c>
      <c r="M320" s="835">
        <v>1067.3700000000001</v>
      </c>
      <c r="N320" s="832">
        <v>3</v>
      </c>
      <c r="O320" s="836">
        <v>1</v>
      </c>
      <c r="P320" s="835">
        <v>1067.3700000000001</v>
      </c>
      <c r="Q320" s="837">
        <v>1</v>
      </c>
      <c r="R320" s="832">
        <v>3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7</v>
      </c>
      <c r="B321" s="832" t="s">
        <v>1449</v>
      </c>
      <c r="C321" s="832" t="s">
        <v>1454</v>
      </c>
      <c r="D321" s="833" t="s">
        <v>2220</v>
      </c>
      <c r="E321" s="834" t="s">
        <v>1470</v>
      </c>
      <c r="F321" s="832" t="s">
        <v>1450</v>
      </c>
      <c r="G321" s="832" t="s">
        <v>1760</v>
      </c>
      <c r="H321" s="832" t="s">
        <v>657</v>
      </c>
      <c r="I321" s="832" t="s">
        <v>1772</v>
      </c>
      <c r="J321" s="832" t="s">
        <v>1769</v>
      </c>
      <c r="K321" s="832" t="s">
        <v>1765</v>
      </c>
      <c r="L321" s="835">
        <v>552.64</v>
      </c>
      <c r="M321" s="835">
        <v>18237.12</v>
      </c>
      <c r="N321" s="832">
        <v>33</v>
      </c>
      <c r="O321" s="836">
        <v>8</v>
      </c>
      <c r="P321" s="835">
        <v>13816</v>
      </c>
      <c r="Q321" s="837">
        <v>0.75757575757575757</v>
      </c>
      <c r="R321" s="832">
        <v>25</v>
      </c>
      <c r="S321" s="837">
        <v>0.75757575757575757</v>
      </c>
      <c r="T321" s="836">
        <v>6</v>
      </c>
      <c r="U321" s="838">
        <v>0.75</v>
      </c>
    </row>
    <row r="322" spans="1:21" ht="14.4" customHeight="1" x14ac:dyDescent="0.3">
      <c r="A322" s="831">
        <v>7</v>
      </c>
      <c r="B322" s="832" t="s">
        <v>1449</v>
      </c>
      <c r="C322" s="832" t="s">
        <v>1454</v>
      </c>
      <c r="D322" s="833" t="s">
        <v>2220</v>
      </c>
      <c r="E322" s="834" t="s">
        <v>1470</v>
      </c>
      <c r="F322" s="832" t="s">
        <v>1450</v>
      </c>
      <c r="G322" s="832" t="s">
        <v>1760</v>
      </c>
      <c r="H322" s="832" t="s">
        <v>657</v>
      </c>
      <c r="I322" s="832" t="s">
        <v>1773</v>
      </c>
      <c r="J322" s="832" t="s">
        <v>1769</v>
      </c>
      <c r="K322" s="832" t="s">
        <v>1767</v>
      </c>
      <c r="L322" s="835">
        <v>1019.46</v>
      </c>
      <c r="M322" s="835">
        <v>15291.900000000001</v>
      </c>
      <c r="N322" s="832">
        <v>15</v>
      </c>
      <c r="O322" s="836">
        <v>5</v>
      </c>
      <c r="P322" s="835">
        <v>15291.900000000001</v>
      </c>
      <c r="Q322" s="837">
        <v>1</v>
      </c>
      <c r="R322" s="832">
        <v>15</v>
      </c>
      <c r="S322" s="837">
        <v>1</v>
      </c>
      <c r="T322" s="836">
        <v>5</v>
      </c>
      <c r="U322" s="838">
        <v>1</v>
      </c>
    </row>
    <row r="323" spans="1:21" ht="14.4" customHeight="1" x14ac:dyDescent="0.3">
      <c r="A323" s="831">
        <v>7</v>
      </c>
      <c r="B323" s="832" t="s">
        <v>1449</v>
      </c>
      <c r="C323" s="832" t="s">
        <v>1454</v>
      </c>
      <c r="D323" s="833" t="s">
        <v>2220</v>
      </c>
      <c r="E323" s="834" t="s">
        <v>1470</v>
      </c>
      <c r="F323" s="832" t="s">
        <v>1450</v>
      </c>
      <c r="G323" s="832" t="s">
        <v>1760</v>
      </c>
      <c r="H323" s="832" t="s">
        <v>568</v>
      </c>
      <c r="I323" s="832" t="s">
        <v>1996</v>
      </c>
      <c r="J323" s="832" t="s">
        <v>1995</v>
      </c>
      <c r="K323" s="832" t="s">
        <v>1771</v>
      </c>
      <c r="L323" s="835">
        <v>355.79</v>
      </c>
      <c r="M323" s="835">
        <v>711.58</v>
      </c>
      <c r="N323" s="832">
        <v>2</v>
      </c>
      <c r="O323" s="836">
        <v>1</v>
      </c>
      <c r="P323" s="835">
        <v>711.58</v>
      </c>
      <c r="Q323" s="837">
        <v>1</v>
      </c>
      <c r="R323" s="832">
        <v>2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7</v>
      </c>
      <c r="B324" s="832" t="s">
        <v>1449</v>
      </c>
      <c r="C324" s="832" t="s">
        <v>1454</v>
      </c>
      <c r="D324" s="833" t="s">
        <v>2220</v>
      </c>
      <c r="E324" s="834" t="s">
        <v>1470</v>
      </c>
      <c r="F324" s="832" t="s">
        <v>1450</v>
      </c>
      <c r="G324" s="832" t="s">
        <v>1774</v>
      </c>
      <c r="H324" s="832" t="s">
        <v>568</v>
      </c>
      <c r="I324" s="832" t="s">
        <v>1997</v>
      </c>
      <c r="J324" s="832" t="s">
        <v>688</v>
      </c>
      <c r="K324" s="832" t="s">
        <v>1882</v>
      </c>
      <c r="L324" s="835">
        <v>108.44</v>
      </c>
      <c r="M324" s="835">
        <v>108.44</v>
      </c>
      <c r="N324" s="832">
        <v>1</v>
      </c>
      <c r="O324" s="836">
        <v>1</v>
      </c>
      <c r="P324" s="835">
        <v>108.44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7</v>
      </c>
      <c r="B325" s="832" t="s">
        <v>1449</v>
      </c>
      <c r="C325" s="832" t="s">
        <v>1454</v>
      </c>
      <c r="D325" s="833" t="s">
        <v>2220</v>
      </c>
      <c r="E325" s="834" t="s">
        <v>1470</v>
      </c>
      <c r="F325" s="832" t="s">
        <v>1450</v>
      </c>
      <c r="G325" s="832" t="s">
        <v>1778</v>
      </c>
      <c r="H325" s="832" t="s">
        <v>568</v>
      </c>
      <c r="I325" s="832" t="s">
        <v>1998</v>
      </c>
      <c r="J325" s="832" t="s">
        <v>1999</v>
      </c>
      <c r="K325" s="832" t="s">
        <v>1781</v>
      </c>
      <c r="L325" s="835">
        <v>597.88</v>
      </c>
      <c r="M325" s="835">
        <v>3587.2799999999997</v>
      </c>
      <c r="N325" s="832">
        <v>6</v>
      </c>
      <c r="O325" s="836">
        <v>0.5</v>
      </c>
      <c r="P325" s="835">
        <v>3587.2799999999997</v>
      </c>
      <c r="Q325" s="837">
        <v>1</v>
      </c>
      <c r="R325" s="832">
        <v>6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7</v>
      </c>
      <c r="B326" s="832" t="s">
        <v>1449</v>
      </c>
      <c r="C326" s="832" t="s">
        <v>1454</v>
      </c>
      <c r="D326" s="833" t="s">
        <v>2220</v>
      </c>
      <c r="E326" s="834" t="s">
        <v>1470</v>
      </c>
      <c r="F326" s="832" t="s">
        <v>1450</v>
      </c>
      <c r="G326" s="832" t="s">
        <v>1778</v>
      </c>
      <c r="H326" s="832" t="s">
        <v>657</v>
      </c>
      <c r="I326" s="832" t="s">
        <v>1779</v>
      </c>
      <c r="J326" s="832" t="s">
        <v>1780</v>
      </c>
      <c r="K326" s="832" t="s">
        <v>1781</v>
      </c>
      <c r="L326" s="835">
        <v>597.88</v>
      </c>
      <c r="M326" s="835">
        <v>1195.76</v>
      </c>
      <c r="N326" s="832">
        <v>2</v>
      </c>
      <c r="O326" s="836">
        <v>1</v>
      </c>
      <c r="P326" s="835">
        <v>597.88</v>
      </c>
      <c r="Q326" s="837">
        <v>0.5</v>
      </c>
      <c r="R326" s="832">
        <v>1</v>
      </c>
      <c r="S326" s="837">
        <v>0.5</v>
      </c>
      <c r="T326" s="836">
        <v>0.5</v>
      </c>
      <c r="U326" s="838">
        <v>0.5</v>
      </c>
    </row>
    <row r="327" spans="1:21" ht="14.4" customHeight="1" x14ac:dyDescent="0.3">
      <c r="A327" s="831">
        <v>7</v>
      </c>
      <c r="B327" s="832" t="s">
        <v>1449</v>
      </c>
      <c r="C327" s="832" t="s">
        <v>1454</v>
      </c>
      <c r="D327" s="833" t="s">
        <v>2220</v>
      </c>
      <c r="E327" s="834" t="s">
        <v>1470</v>
      </c>
      <c r="F327" s="832" t="s">
        <v>1450</v>
      </c>
      <c r="G327" s="832" t="s">
        <v>1778</v>
      </c>
      <c r="H327" s="832" t="s">
        <v>568</v>
      </c>
      <c r="I327" s="832" t="s">
        <v>1785</v>
      </c>
      <c r="J327" s="832" t="s">
        <v>1786</v>
      </c>
      <c r="K327" s="832" t="s">
        <v>1784</v>
      </c>
      <c r="L327" s="835">
        <v>1715.48</v>
      </c>
      <c r="M327" s="835">
        <v>5146.4400000000005</v>
      </c>
      <c r="N327" s="832">
        <v>3</v>
      </c>
      <c r="O327" s="836">
        <v>0.5</v>
      </c>
      <c r="P327" s="835">
        <v>5146.4400000000005</v>
      </c>
      <c r="Q327" s="837">
        <v>1</v>
      </c>
      <c r="R327" s="832">
        <v>3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7</v>
      </c>
      <c r="B328" s="832" t="s">
        <v>1449</v>
      </c>
      <c r="C328" s="832" t="s">
        <v>1454</v>
      </c>
      <c r="D328" s="833" t="s">
        <v>2220</v>
      </c>
      <c r="E328" s="834" t="s">
        <v>1470</v>
      </c>
      <c r="F328" s="832" t="s">
        <v>1450</v>
      </c>
      <c r="G328" s="832" t="s">
        <v>1778</v>
      </c>
      <c r="H328" s="832" t="s">
        <v>657</v>
      </c>
      <c r="I328" s="832" t="s">
        <v>1788</v>
      </c>
      <c r="J328" s="832" t="s">
        <v>1780</v>
      </c>
      <c r="K328" s="832" t="s">
        <v>1784</v>
      </c>
      <c r="L328" s="835">
        <v>1195.75</v>
      </c>
      <c r="M328" s="835">
        <v>9566</v>
      </c>
      <c r="N328" s="832">
        <v>8</v>
      </c>
      <c r="O328" s="836">
        <v>2.5</v>
      </c>
      <c r="P328" s="835">
        <v>8370.25</v>
      </c>
      <c r="Q328" s="837">
        <v>0.875</v>
      </c>
      <c r="R328" s="832">
        <v>7</v>
      </c>
      <c r="S328" s="837">
        <v>0.875</v>
      </c>
      <c r="T328" s="836">
        <v>2</v>
      </c>
      <c r="U328" s="838">
        <v>0.8</v>
      </c>
    </row>
    <row r="329" spans="1:21" ht="14.4" customHeight="1" x14ac:dyDescent="0.3">
      <c r="A329" s="831">
        <v>7</v>
      </c>
      <c r="B329" s="832" t="s">
        <v>1449</v>
      </c>
      <c r="C329" s="832" t="s">
        <v>1454</v>
      </c>
      <c r="D329" s="833" t="s">
        <v>2220</v>
      </c>
      <c r="E329" s="834" t="s">
        <v>1470</v>
      </c>
      <c r="F329" s="832" t="s">
        <v>1450</v>
      </c>
      <c r="G329" s="832" t="s">
        <v>1778</v>
      </c>
      <c r="H329" s="832" t="s">
        <v>568</v>
      </c>
      <c r="I329" s="832" t="s">
        <v>1789</v>
      </c>
      <c r="J329" s="832" t="s">
        <v>1780</v>
      </c>
      <c r="K329" s="832" t="s">
        <v>1790</v>
      </c>
      <c r="L329" s="835">
        <v>2573.2199999999998</v>
      </c>
      <c r="M329" s="835">
        <v>25732.2</v>
      </c>
      <c r="N329" s="832">
        <v>10</v>
      </c>
      <c r="O329" s="836">
        <v>1.5</v>
      </c>
      <c r="P329" s="835">
        <v>18012.54</v>
      </c>
      <c r="Q329" s="837">
        <v>0.70000000000000007</v>
      </c>
      <c r="R329" s="832">
        <v>7</v>
      </c>
      <c r="S329" s="837">
        <v>0.7</v>
      </c>
      <c r="T329" s="836">
        <v>1</v>
      </c>
      <c r="U329" s="838">
        <v>0.66666666666666663</v>
      </c>
    </row>
    <row r="330" spans="1:21" ht="14.4" customHeight="1" x14ac:dyDescent="0.3">
      <c r="A330" s="831">
        <v>7</v>
      </c>
      <c r="B330" s="832" t="s">
        <v>1449</v>
      </c>
      <c r="C330" s="832" t="s">
        <v>1454</v>
      </c>
      <c r="D330" s="833" t="s">
        <v>2220</v>
      </c>
      <c r="E330" s="834" t="s">
        <v>1470</v>
      </c>
      <c r="F330" s="832" t="s">
        <v>1450</v>
      </c>
      <c r="G330" s="832" t="s">
        <v>1655</v>
      </c>
      <c r="H330" s="832" t="s">
        <v>657</v>
      </c>
      <c r="I330" s="832" t="s">
        <v>1369</v>
      </c>
      <c r="J330" s="832" t="s">
        <v>1370</v>
      </c>
      <c r="K330" s="832" t="s">
        <v>1371</v>
      </c>
      <c r="L330" s="835">
        <v>0</v>
      </c>
      <c r="M330" s="835">
        <v>0</v>
      </c>
      <c r="N330" s="832">
        <v>6</v>
      </c>
      <c r="O330" s="836">
        <v>1</v>
      </c>
      <c r="P330" s="835">
        <v>0</v>
      </c>
      <c r="Q330" s="837"/>
      <c r="R330" s="832">
        <v>2</v>
      </c>
      <c r="S330" s="837">
        <v>0.33333333333333331</v>
      </c>
      <c r="T330" s="836">
        <v>0.5</v>
      </c>
      <c r="U330" s="838">
        <v>0.5</v>
      </c>
    </row>
    <row r="331" spans="1:21" ht="14.4" customHeight="1" x14ac:dyDescent="0.3">
      <c r="A331" s="831">
        <v>7</v>
      </c>
      <c r="B331" s="832" t="s">
        <v>1449</v>
      </c>
      <c r="C331" s="832" t="s">
        <v>1454</v>
      </c>
      <c r="D331" s="833" t="s">
        <v>2220</v>
      </c>
      <c r="E331" s="834" t="s">
        <v>1470</v>
      </c>
      <c r="F331" s="832" t="s">
        <v>1450</v>
      </c>
      <c r="G331" s="832" t="s">
        <v>1655</v>
      </c>
      <c r="H331" s="832" t="s">
        <v>568</v>
      </c>
      <c r="I331" s="832" t="s">
        <v>1888</v>
      </c>
      <c r="J331" s="832" t="s">
        <v>1889</v>
      </c>
      <c r="K331" s="832" t="s">
        <v>1890</v>
      </c>
      <c r="L331" s="835">
        <v>227.69</v>
      </c>
      <c r="M331" s="835">
        <v>4326.1099999999997</v>
      </c>
      <c r="N331" s="832">
        <v>19</v>
      </c>
      <c r="O331" s="836">
        <v>8.5</v>
      </c>
      <c r="P331" s="835">
        <v>4098.42</v>
      </c>
      <c r="Q331" s="837">
        <v>0.94736842105263164</v>
      </c>
      <c r="R331" s="832">
        <v>18</v>
      </c>
      <c r="S331" s="837">
        <v>0.94736842105263153</v>
      </c>
      <c r="T331" s="836">
        <v>7.5</v>
      </c>
      <c r="U331" s="838">
        <v>0.88235294117647056</v>
      </c>
    </row>
    <row r="332" spans="1:21" ht="14.4" customHeight="1" x14ac:dyDescent="0.3">
      <c r="A332" s="831">
        <v>7</v>
      </c>
      <c r="B332" s="832" t="s">
        <v>1449</v>
      </c>
      <c r="C332" s="832" t="s">
        <v>1454</v>
      </c>
      <c r="D332" s="833" t="s">
        <v>2220</v>
      </c>
      <c r="E332" s="834" t="s">
        <v>1470</v>
      </c>
      <c r="F332" s="832" t="s">
        <v>1450</v>
      </c>
      <c r="G332" s="832" t="s">
        <v>2000</v>
      </c>
      <c r="H332" s="832" t="s">
        <v>568</v>
      </c>
      <c r="I332" s="832" t="s">
        <v>2001</v>
      </c>
      <c r="J332" s="832" t="s">
        <v>2002</v>
      </c>
      <c r="K332" s="832" t="s">
        <v>2003</v>
      </c>
      <c r="L332" s="835">
        <v>60.39</v>
      </c>
      <c r="M332" s="835">
        <v>120.78</v>
      </c>
      <c r="N332" s="832">
        <v>2</v>
      </c>
      <c r="O332" s="836">
        <v>0.5</v>
      </c>
      <c r="P332" s="835">
        <v>120.78</v>
      </c>
      <c r="Q332" s="837">
        <v>1</v>
      </c>
      <c r="R332" s="832">
        <v>2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7</v>
      </c>
      <c r="B333" s="832" t="s">
        <v>1449</v>
      </c>
      <c r="C333" s="832" t="s">
        <v>1454</v>
      </c>
      <c r="D333" s="833" t="s">
        <v>2220</v>
      </c>
      <c r="E333" s="834" t="s">
        <v>1470</v>
      </c>
      <c r="F333" s="832" t="s">
        <v>1450</v>
      </c>
      <c r="G333" s="832" t="s">
        <v>2000</v>
      </c>
      <c r="H333" s="832" t="s">
        <v>657</v>
      </c>
      <c r="I333" s="832" t="s">
        <v>2004</v>
      </c>
      <c r="J333" s="832" t="s">
        <v>2005</v>
      </c>
      <c r="K333" s="832" t="s">
        <v>2006</v>
      </c>
      <c r="L333" s="835">
        <v>60.39</v>
      </c>
      <c r="M333" s="835">
        <v>181.17000000000002</v>
      </c>
      <c r="N333" s="832">
        <v>3</v>
      </c>
      <c r="O333" s="836">
        <v>1.5</v>
      </c>
      <c r="P333" s="835">
        <v>181.17000000000002</v>
      </c>
      <c r="Q333" s="837">
        <v>1</v>
      </c>
      <c r="R333" s="832">
        <v>3</v>
      </c>
      <c r="S333" s="837">
        <v>1</v>
      </c>
      <c r="T333" s="836">
        <v>1.5</v>
      </c>
      <c r="U333" s="838">
        <v>1</v>
      </c>
    </row>
    <row r="334" spans="1:21" ht="14.4" customHeight="1" x14ac:dyDescent="0.3">
      <c r="A334" s="831">
        <v>7</v>
      </c>
      <c r="B334" s="832" t="s">
        <v>1449</v>
      </c>
      <c r="C334" s="832" t="s">
        <v>1454</v>
      </c>
      <c r="D334" s="833" t="s">
        <v>2220</v>
      </c>
      <c r="E334" s="834" t="s">
        <v>1470</v>
      </c>
      <c r="F334" s="832" t="s">
        <v>1450</v>
      </c>
      <c r="G334" s="832" t="s">
        <v>1793</v>
      </c>
      <c r="H334" s="832" t="s">
        <v>568</v>
      </c>
      <c r="I334" s="832" t="s">
        <v>1799</v>
      </c>
      <c r="J334" s="832" t="s">
        <v>1795</v>
      </c>
      <c r="K334" s="832" t="s">
        <v>1800</v>
      </c>
      <c r="L334" s="835">
        <v>764.6</v>
      </c>
      <c r="M334" s="835">
        <v>2293.8000000000002</v>
      </c>
      <c r="N334" s="832">
        <v>3</v>
      </c>
      <c r="O334" s="836">
        <v>1</v>
      </c>
      <c r="P334" s="835">
        <v>2293.8000000000002</v>
      </c>
      <c r="Q334" s="837">
        <v>1</v>
      </c>
      <c r="R334" s="832">
        <v>3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7</v>
      </c>
      <c r="B335" s="832" t="s">
        <v>1449</v>
      </c>
      <c r="C335" s="832" t="s">
        <v>1454</v>
      </c>
      <c r="D335" s="833" t="s">
        <v>2220</v>
      </c>
      <c r="E335" s="834" t="s">
        <v>1470</v>
      </c>
      <c r="F335" s="832" t="s">
        <v>1450</v>
      </c>
      <c r="G335" s="832" t="s">
        <v>1806</v>
      </c>
      <c r="H335" s="832" t="s">
        <v>568</v>
      </c>
      <c r="I335" s="832" t="s">
        <v>1807</v>
      </c>
      <c r="J335" s="832" t="s">
        <v>1808</v>
      </c>
      <c r="K335" s="832" t="s">
        <v>1809</v>
      </c>
      <c r="L335" s="835">
        <v>140.94999999999999</v>
      </c>
      <c r="M335" s="835">
        <v>845.69999999999993</v>
      </c>
      <c r="N335" s="832">
        <v>6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7</v>
      </c>
      <c r="B336" s="832" t="s">
        <v>1449</v>
      </c>
      <c r="C336" s="832" t="s">
        <v>1454</v>
      </c>
      <c r="D336" s="833" t="s">
        <v>2220</v>
      </c>
      <c r="E336" s="834" t="s">
        <v>1470</v>
      </c>
      <c r="F336" s="832" t="s">
        <v>1450</v>
      </c>
      <c r="G336" s="832" t="s">
        <v>1806</v>
      </c>
      <c r="H336" s="832" t="s">
        <v>568</v>
      </c>
      <c r="I336" s="832" t="s">
        <v>2007</v>
      </c>
      <c r="J336" s="832" t="s">
        <v>2008</v>
      </c>
      <c r="K336" s="832" t="s">
        <v>1932</v>
      </c>
      <c r="L336" s="835">
        <v>93.96</v>
      </c>
      <c r="M336" s="835">
        <v>93.96</v>
      </c>
      <c r="N336" s="832">
        <v>1</v>
      </c>
      <c r="O336" s="836">
        <v>0.5</v>
      </c>
      <c r="P336" s="835">
        <v>93.96</v>
      </c>
      <c r="Q336" s="837">
        <v>1</v>
      </c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7</v>
      </c>
      <c r="B337" s="832" t="s">
        <v>1449</v>
      </c>
      <c r="C337" s="832" t="s">
        <v>1454</v>
      </c>
      <c r="D337" s="833" t="s">
        <v>2220</v>
      </c>
      <c r="E337" s="834" t="s">
        <v>1470</v>
      </c>
      <c r="F337" s="832" t="s">
        <v>1450</v>
      </c>
      <c r="G337" s="832" t="s">
        <v>1813</v>
      </c>
      <c r="H337" s="832" t="s">
        <v>657</v>
      </c>
      <c r="I337" s="832" t="s">
        <v>1817</v>
      </c>
      <c r="J337" s="832" t="s">
        <v>1815</v>
      </c>
      <c r="K337" s="832" t="s">
        <v>1818</v>
      </c>
      <c r="L337" s="835">
        <v>533.42999999999995</v>
      </c>
      <c r="M337" s="835">
        <v>533.42999999999995</v>
      </c>
      <c r="N337" s="832">
        <v>1</v>
      </c>
      <c r="O337" s="836">
        <v>0.5</v>
      </c>
      <c r="P337" s="835">
        <v>533.42999999999995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7</v>
      </c>
      <c r="B338" s="832" t="s">
        <v>1449</v>
      </c>
      <c r="C338" s="832" t="s">
        <v>1454</v>
      </c>
      <c r="D338" s="833" t="s">
        <v>2220</v>
      </c>
      <c r="E338" s="834" t="s">
        <v>1470</v>
      </c>
      <c r="F338" s="832" t="s">
        <v>1450</v>
      </c>
      <c r="G338" s="832" t="s">
        <v>1503</v>
      </c>
      <c r="H338" s="832" t="s">
        <v>657</v>
      </c>
      <c r="I338" s="832" t="s">
        <v>1386</v>
      </c>
      <c r="J338" s="832" t="s">
        <v>980</v>
      </c>
      <c r="K338" s="832" t="s">
        <v>1387</v>
      </c>
      <c r="L338" s="835">
        <v>0</v>
      </c>
      <c r="M338" s="835">
        <v>0</v>
      </c>
      <c r="N338" s="832">
        <v>10</v>
      </c>
      <c r="O338" s="836">
        <v>3.5</v>
      </c>
      <c r="P338" s="835">
        <v>0</v>
      </c>
      <c r="Q338" s="837"/>
      <c r="R338" s="832">
        <v>10</v>
      </c>
      <c r="S338" s="837">
        <v>1</v>
      </c>
      <c r="T338" s="836">
        <v>3.5</v>
      </c>
      <c r="U338" s="838">
        <v>1</v>
      </c>
    </row>
    <row r="339" spans="1:21" ht="14.4" customHeight="1" x14ac:dyDescent="0.3">
      <c r="A339" s="831">
        <v>7</v>
      </c>
      <c r="B339" s="832" t="s">
        <v>1449</v>
      </c>
      <c r="C339" s="832" t="s">
        <v>1454</v>
      </c>
      <c r="D339" s="833" t="s">
        <v>2220</v>
      </c>
      <c r="E339" s="834" t="s">
        <v>1470</v>
      </c>
      <c r="F339" s="832" t="s">
        <v>1450</v>
      </c>
      <c r="G339" s="832" t="s">
        <v>1552</v>
      </c>
      <c r="H339" s="832" t="s">
        <v>568</v>
      </c>
      <c r="I339" s="832" t="s">
        <v>1895</v>
      </c>
      <c r="J339" s="832" t="s">
        <v>1554</v>
      </c>
      <c r="K339" s="832" t="s">
        <v>1896</v>
      </c>
      <c r="L339" s="835">
        <v>99.94</v>
      </c>
      <c r="M339" s="835">
        <v>699.57999999999993</v>
      </c>
      <c r="N339" s="832">
        <v>7</v>
      </c>
      <c r="O339" s="836">
        <v>1.5</v>
      </c>
      <c r="P339" s="835">
        <v>299.82</v>
      </c>
      <c r="Q339" s="837">
        <v>0.4285714285714286</v>
      </c>
      <c r="R339" s="832">
        <v>3</v>
      </c>
      <c r="S339" s="837">
        <v>0.42857142857142855</v>
      </c>
      <c r="T339" s="836">
        <v>1</v>
      </c>
      <c r="U339" s="838">
        <v>0.66666666666666663</v>
      </c>
    </row>
    <row r="340" spans="1:21" ht="14.4" customHeight="1" x14ac:dyDescent="0.3">
      <c r="A340" s="831">
        <v>7</v>
      </c>
      <c r="B340" s="832" t="s">
        <v>1449</v>
      </c>
      <c r="C340" s="832" t="s">
        <v>1454</v>
      </c>
      <c r="D340" s="833" t="s">
        <v>2220</v>
      </c>
      <c r="E340" s="834" t="s">
        <v>1470</v>
      </c>
      <c r="F340" s="832" t="s">
        <v>1450</v>
      </c>
      <c r="G340" s="832" t="s">
        <v>1552</v>
      </c>
      <c r="H340" s="832" t="s">
        <v>568</v>
      </c>
      <c r="I340" s="832" t="s">
        <v>1553</v>
      </c>
      <c r="J340" s="832" t="s">
        <v>1554</v>
      </c>
      <c r="K340" s="832" t="s">
        <v>1555</v>
      </c>
      <c r="L340" s="835">
        <v>299.83999999999997</v>
      </c>
      <c r="M340" s="835">
        <v>2698.56</v>
      </c>
      <c r="N340" s="832">
        <v>9</v>
      </c>
      <c r="O340" s="836">
        <v>3</v>
      </c>
      <c r="P340" s="835">
        <v>2698.56</v>
      </c>
      <c r="Q340" s="837">
        <v>1</v>
      </c>
      <c r="R340" s="832">
        <v>9</v>
      </c>
      <c r="S340" s="837">
        <v>1</v>
      </c>
      <c r="T340" s="836">
        <v>3</v>
      </c>
      <c r="U340" s="838">
        <v>1</v>
      </c>
    </row>
    <row r="341" spans="1:21" ht="14.4" customHeight="1" x14ac:dyDescent="0.3">
      <c r="A341" s="831">
        <v>7</v>
      </c>
      <c r="B341" s="832" t="s">
        <v>1449</v>
      </c>
      <c r="C341" s="832" t="s">
        <v>1454</v>
      </c>
      <c r="D341" s="833" t="s">
        <v>2220</v>
      </c>
      <c r="E341" s="834" t="s">
        <v>1470</v>
      </c>
      <c r="F341" s="832" t="s">
        <v>1450</v>
      </c>
      <c r="G341" s="832" t="s">
        <v>1552</v>
      </c>
      <c r="H341" s="832" t="s">
        <v>568</v>
      </c>
      <c r="I341" s="832" t="s">
        <v>1822</v>
      </c>
      <c r="J341" s="832" t="s">
        <v>1823</v>
      </c>
      <c r="K341" s="832" t="s">
        <v>1824</v>
      </c>
      <c r="L341" s="835">
        <v>99.94</v>
      </c>
      <c r="M341" s="835">
        <v>1199.28</v>
      </c>
      <c r="N341" s="832">
        <v>12</v>
      </c>
      <c r="O341" s="836">
        <v>1.5</v>
      </c>
      <c r="P341" s="835">
        <v>1199.28</v>
      </c>
      <c r="Q341" s="837">
        <v>1</v>
      </c>
      <c r="R341" s="832">
        <v>12</v>
      </c>
      <c r="S341" s="837">
        <v>1</v>
      </c>
      <c r="T341" s="836">
        <v>1.5</v>
      </c>
      <c r="U341" s="838">
        <v>1</v>
      </c>
    </row>
    <row r="342" spans="1:21" ht="14.4" customHeight="1" x14ac:dyDescent="0.3">
      <c r="A342" s="831">
        <v>7</v>
      </c>
      <c r="B342" s="832" t="s">
        <v>1449</v>
      </c>
      <c r="C342" s="832" t="s">
        <v>1454</v>
      </c>
      <c r="D342" s="833" t="s">
        <v>2220</v>
      </c>
      <c r="E342" s="834" t="s">
        <v>1470</v>
      </c>
      <c r="F342" s="832" t="s">
        <v>1450</v>
      </c>
      <c r="G342" s="832" t="s">
        <v>1552</v>
      </c>
      <c r="H342" s="832" t="s">
        <v>568</v>
      </c>
      <c r="I342" s="832" t="s">
        <v>1825</v>
      </c>
      <c r="J342" s="832" t="s">
        <v>1820</v>
      </c>
      <c r="K342" s="832" t="s">
        <v>1821</v>
      </c>
      <c r="L342" s="835">
        <v>50.32</v>
      </c>
      <c r="M342" s="835">
        <v>855.44</v>
      </c>
      <c r="N342" s="832">
        <v>17</v>
      </c>
      <c r="O342" s="836">
        <v>4</v>
      </c>
      <c r="P342" s="835">
        <v>855.44</v>
      </c>
      <c r="Q342" s="837">
        <v>1</v>
      </c>
      <c r="R342" s="832">
        <v>17</v>
      </c>
      <c r="S342" s="837">
        <v>1</v>
      </c>
      <c r="T342" s="836">
        <v>4</v>
      </c>
      <c r="U342" s="838">
        <v>1</v>
      </c>
    </row>
    <row r="343" spans="1:21" ht="14.4" customHeight="1" x14ac:dyDescent="0.3">
      <c r="A343" s="831">
        <v>7</v>
      </c>
      <c r="B343" s="832" t="s">
        <v>1449</v>
      </c>
      <c r="C343" s="832" t="s">
        <v>1454</v>
      </c>
      <c r="D343" s="833" t="s">
        <v>2220</v>
      </c>
      <c r="E343" s="834" t="s">
        <v>1470</v>
      </c>
      <c r="F343" s="832" t="s">
        <v>1450</v>
      </c>
      <c r="G343" s="832" t="s">
        <v>1552</v>
      </c>
      <c r="H343" s="832" t="s">
        <v>568</v>
      </c>
      <c r="I343" s="832" t="s">
        <v>1826</v>
      </c>
      <c r="J343" s="832" t="s">
        <v>1827</v>
      </c>
      <c r="K343" s="832" t="s">
        <v>1828</v>
      </c>
      <c r="L343" s="835">
        <v>95.29</v>
      </c>
      <c r="M343" s="835">
        <v>95.29</v>
      </c>
      <c r="N343" s="832">
        <v>1</v>
      </c>
      <c r="O343" s="836">
        <v>0.5</v>
      </c>
      <c r="P343" s="835">
        <v>95.29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7</v>
      </c>
      <c r="B344" s="832" t="s">
        <v>1449</v>
      </c>
      <c r="C344" s="832" t="s">
        <v>1454</v>
      </c>
      <c r="D344" s="833" t="s">
        <v>2220</v>
      </c>
      <c r="E344" s="834" t="s">
        <v>1470</v>
      </c>
      <c r="F344" s="832" t="s">
        <v>1450</v>
      </c>
      <c r="G344" s="832" t="s">
        <v>1552</v>
      </c>
      <c r="H344" s="832" t="s">
        <v>568</v>
      </c>
      <c r="I344" s="832" t="s">
        <v>1829</v>
      </c>
      <c r="J344" s="832" t="s">
        <v>1827</v>
      </c>
      <c r="K344" s="832" t="s">
        <v>1830</v>
      </c>
      <c r="L344" s="835">
        <v>199.89</v>
      </c>
      <c r="M344" s="835">
        <v>2398.6799999999998</v>
      </c>
      <c r="N344" s="832">
        <v>12</v>
      </c>
      <c r="O344" s="836">
        <v>2</v>
      </c>
      <c r="P344" s="835">
        <v>1199.3399999999999</v>
      </c>
      <c r="Q344" s="837">
        <v>0.5</v>
      </c>
      <c r="R344" s="832">
        <v>6</v>
      </c>
      <c r="S344" s="837">
        <v>0.5</v>
      </c>
      <c r="T344" s="836">
        <v>1</v>
      </c>
      <c r="U344" s="838">
        <v>0.5</v>
      </c>
    </row>
    <row r="345" spans="1:21" ht="14.4" customHeight="1" x14ac:dyDescent="0.3">
      <c r="A345" s="831">
        <v>7</v>
      </c>
      <c r="B345" s="832" t="s">
        <v>1449</v>
      </c>
      <c r="C345" s="832" t="s">
        <v>1454</v>
      </c>
      <c r="D345" s="833" t="s">
        <v>2220</v>
      </c>
      <c r="E345" s="834" t="s">
        <v>1470</v>
      </c>
      <c r="F345" s="832" t="s">
        <v>1450</v>
      </c>
      <c r="G345" s="832" t="s">
        <v>1943</v>
      </c>
      <c r="H345" s="832" t="s">
        <v>657</v>
      </c>
      <c r="I345" s="832" t="s">
        <v>2009</v>
      </c>
      <c r="J345" s="832" t="s">
        <v>1945</v>
      </c>
      <c r="K345" s="832" t="s">
        <v>2010</v>
      </c>
      <c r="L345" s="835">
        <v>65.36</v>
      </c>
      <c r="M345" s="835">
        <v>261.44</v>
      </c>
      <c r="N345" s="832">
        <v>4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7</v>
      </c>
      <c r="B346" s="832" t="s">
        <v>1449</v>
      </c>
      <c r="C346" s="832" t="s">
        <v>1454</v>
      </c>
      <c r="D346" s="833" t="s">
        <v>2220</v>
      </c>
      <c r="E346" s="834" t="s">
        <v>1470</v>
      </c>
      <c r="F346" s="832" t="s">
        <v>1450</v>
      </c>
      <c r="G346" s="832" t="s">
        <v>1900</v>
      </c>
      <c r="H346" s="832" t="s">
        <v>568</v>
      </c>
      <c r="I346" s="832" t="s">
        <v>1947</v>
      </c>
      <c r="J346" s="832" t="s">
        <v>1902</v>
      </c>
      <c r="K346" s="832" t="s">
        <v>1948</v>
      </c>
      <c r="L346" s="835">
        <v>1112.45</v>
      </c>
      <c r="M346" s="835">
        <v>11124.5</v>
      </c>
      <c r="N346" s="832">
        <v>10</v>
      </c>
      <c r="O346" s="836">
        <v>2</v>
      </c>
      <c r="P346" s="835">
        <v>11124.5</v>
      </c>
      <c r="Q346" s="837">
        <v>1</v>
      </c>
      <c r="R346" s="832">
        <v>10</v>
      </c>
      <c r="S346" s="837">
        <v>1</v>
      </c>
      <c r="T346" s="836">
        <v>2</v>
      </c>
      <c r="U346" s="838">
        <v>1</v>
      </c>
    </row>
    <row r="347" spans="1:21" ht="14.4" customHeight="1" x14ac:dyDescent="0.3">
      <c r="A347" s="831">
        <v>7</v>
      </c>
      <c r="B347" s="832" t="s">
        <v>1449</v>
      </c>
      <c r="C347" s="832" t="s">
        <v>1454</v>
      </c>
      <c r="D347" s="833" t="s">
        <v>2220</v>
      </c>
      <c r="E347" s="834" t="s">
        <v>1474</v>
      </c>
      <c r="F347" s="832" t="s">
        <v>1450</v>
      </c>
      <c r="G347" s="832" t="s">
        <v>1492</v>
      </c>
      <c r="H347" s="832" t="s">
        <v>568</v>
      </c>
      <c r="I347" s="832" t="s">
        <v>1840</v>
      </c>
      <c r="J347" s="832" t="s">
        <v>1494</v>
      </c>
      <c r="K347" s="832" t="s">
        <v>1841</v>
      </c>
      <c r="L347" s="835">
        <v>32.28</v>
      </c>
      <c r="M347" s="835">
        <v>161.4</v>
      </c>
      <c r="N347" s="832">
        <v>5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7</v>
      </c>
      <c r="B348" s="832" t="s">
        <v>1449</v>
      </c>
      <c r="C348" s="832" t="s">
        <v>1454</v>
      </c>
      <c r="D348" s="833" t="s">
        <v>2220</v>
      </c>
      <c r="E348" s="834" t="s">
        <v>1474</v>
      </c>
      <c r="F348" s="832" t="s">
        <v>1450</v>
      </c>
      <c r="G348" s="832" t="s">
        <v>1492</v>
      </c>
      <c r="H348" s="832" t="s">
        <v>568</v>
      </c>
      <c r="I348" s="832" t="s">
        <v>1493</v>
      </c>
      <c r="J348" s="832" t="s">
        <v>1494</v>
      </c>
      <c r="K348" s="832" t="s">
        <v>1495</v>
      </c>
      <c r="L348" s="835">
        <v>96.84</v>
      </c>
      <c r="M348" s="835">
        <v>193.68</v>
      </c>
      <c r="N348" s="832">
        <v>2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7</v>
      </c>
      <c r="B349" s="832" t="s">
        <v>1449</v>
      </c>
      <c r="C349" s="832" t="s">
        <v>1454</v>
      </c>
      <c r="D349" s="833" t="s">
        <v>2220</v>
      </c>
      <c r="E349" s="834" t="s">
        <v>1474</v>
      </c>
      <c r="F349" s="832" t="s">
        <v>1450</v>
      </c>
      <c r="G349" s="832" t="s">
        <v>1492</v>
      </c>
      <c r="H349" s="832" t="s">
        <v>568</v>
      </c>
      <c r="I349" s="832" t="s">
        <v>1951</v>
      </c>
      <c r="J349" s="832" t="s">
        <v>1494</v>
      </c>
      <c r="K349" s="832" t="s">
        <v>1952</v>
      </c>
      <c r="L349" s="835">
        <v>0</v>
      </c>
      <c r="M349" s="835">
        <v>0</v>
      </c>
      <c r="N349" s="832">
        <v>8</v>
      </c>
      <c r="O349" s="836">
        <v>1</v>
      </c>
      <c r="P349" s="835">
        <v>0</v>
      </c>
      <c r="Q349" s="837"/>
      <c r="R349" s="832">
        <v>8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7</v>
      </c>
      <c r="B350" s="832" t="s">
        <v>1449</v>
      </c>
      <c r="C350" s="832" t="s">
        <v>1454</v>
      </c>
      <c r="D350" s="833" t="s">
        <v>2220</v>
      </c>
      <c r="E350" s="834" t="s">
        <v>1474</v>
      </c>
      <c r="F350" s="832" t="s">
        <v>1450</v>
      </c>
      <c r="G350" s="832" t="s">
        <v>2011</v>
      </c>
      <c r="H350" s="832" t="s">
        <v>568</v>
      </c>
      <c r="I350" s="832" t="s">
        <v>2012</v>
      </c>
      <c r="J350" s="832" t="s">
        <v>2013</v>
      </c>
      <c r="K350" s="832" t="s">
        <v>2014</v>
      </c>
      <c r="L350" s="835">
        <v>80.23</v>
      </c>
      <c r="M350" s="835">
        <v>160.46</v>
      </c>
      <c r="N350" s="832">
        <v>2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7</v>
      </c>
      <c r="B351" s="832" t="s">
        <v>1449</v>
      </c>
      <c r="C351" s="832" t="s">
        <v>1454</v>
      </c>
      <c r="D351" s="833" t="s">
        <v>2220</v>
      </c>
      <c r="E351" s="834" t="s">
        <v>1474</v>
      </c>
      <c r="F351" s="832" t="s">
        <v>1450</v>
      </c>
      <c r="G351" s="832" t="s">
        <v>1506</v>
      </c>
      <c r="H351" s="832" t="s">
        <v>657</v>
      </c>
      <c r="I351" s="832" t="s">
        <v>1507</v>
      </c>
      <c r="J351" s="832" t="s">
        <v>1315</v>
      </c>
      <c r="K351" s="832" t="s">
        <v>1508</v>
      </c>
      <c r="L351" s="835">
        <v>141.09</v>
      </c>
      <c r="M351" s="835">
        <v>282.18</v>
      </c>
      <c r="N351" s="832">
        <v>2</v>
      </c>
      <c r="O351" s="836">
        <v>0.5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7</v>
      </c>
      <c r="B352" s="832" t="s">
        <v>1449</v>
      </c>
      <c r="C352" s="832" t="s">
        <v>1454</v>
      </c>
      <c r="D352" s="833" t="s">
        <v>2220</v>
      </c>
      <c r="E352" s="834" t="s">
        <v>1474</v>
      </c>
      <c r="F352" s="832" t="s">
        <v>1450</v>
      </c>
      <c r="G352" s="832" t="s">
        <v>1668</v>
      </c>
      <c r="H352" s="832" t="s">
        <v>568</v>
      </c>
      <c r="I352" s="832" t="s">
        <v>1672</v>
      </c>
      <c r="J352" s="832" t="s">
        <v>1670</v>
      </c>
      <c r="K352" s="832" t="s">
        <v>1673</v>
      </c>
      <c r="L352" s="835">
        <v>1131.06</v>
      </c>
      <c r="M352" s="835">
        <v>6786.36</v>
      </c>
      <c r="N352" s="832">
        <v>6</v>
      </c>
      <c r="O352" s="836">
        <v>1</v>
      </c>
      <c r="P352" s="835">
        <v>6786.36</v>
      </c>
      <c r="Q352" s="837">
        <v>1</v>
      </c>
      <c r="R352" s="832">
        <v>6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7</v>
      </c>
      <c r="B353" s="832" t="s">
        <v>1449</v>
      </c>
      <c r="C353" s="832" t="s">
        <v>1454</v>
      </c>
      <c r="D353" s="833" t="s">
        <v>2220</v>
      </c>
      <c r="E353" s="834" t="s">
        <v>1474</v>
      </c>
      <c r="F353" s="832" t="s">
        <v>1450</v>
      </c>
      <c r="G353" s="832" t="s">
        <v>1668</v>
      </c>
      <c r="H353" s="832" t="s">
        <v>568</v>
      </c>
      <c r="I353" s="832" t="s">
        <v>1674</v>
      </c>
      <c r="J353" s="832" t="s">
        <v>1670</v>
      </c>
      <c r="K353" s="832" t="s">
        <v>1675</v>
      </c>
      <c r="L353" s="835">
        <v>1508.08</v>
      </c>
      <c r="M353" s="835">
        <v>9048.48</v>
      </c>
      <c r="N353" s="832">
        <v>6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7</v>
      </c>
      <c r="B354" s="832" t="s">
        <v>1449</v>
      </c>
      <c r="C354" s="832" t="s">
        <v>1454</v>
      </c>
      <c r="D354" s="833" t="s">
        <v>2220</v>
      </c>
      <c r="E354" s="834" t="s">
        <v>1474</v>
      </c>
      <c r="F354" s="832" t="s">
        <v>1450</v>
      </c>
      <c r="G354" s="832" t="s">
        <v>1668</v>
      </c>
      <c r="H354" s="832" t="s">
        <v>657</v>
      </c>
      <c r="I354" s="832" t="s">
        <v>1678</v>
      </c>
      <c r="J354" s="832" t="s">
        <v>1677</v>
      </c>
      <c r="K354" s="832" t="s">
        <v>1673</v>
      </c>
      <c r="L354" s="835">
        <v>1131.06</v>
      </c>
      <c r="M354" s="835">
        <v>6786.36</v>
      </c>
      <c r="N354" s="832">
        <v>6</v>
      </c>
      <c r="O354" s="836">
        <v>1</v>
      </c>
      <c r="P354" s="835">
        <v>6786.36</v>
      </c>
      <c r="Q354" s="837">
        <v>1</v>
      </c>
      <c r="R354" s="832">
        <v>6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7</v>
      </c>
      <c r="B355" s="832" t="s">
        <v>1449</v>
      </c>
      <c r="C355" s="832" t="s">
        <v>1454</v>
      </c>
      <c r="D355" s="833" t="s">
        <v>2220</v>
      </c>
      <c r="E355" s="834" t="s">
        <v>1474</v>
      </c>
      <c r="F355" s="832" t="s">
        <v>1450</v>
      </c>
      <c r="G355" s="832" t="s">
        <v>1509</v>
      </c>
      <c r="H355" s="832" t="s">
        <v>657</v>
      </c>
      <c r="I355" s="832" t="s">
        <v>1679</v>
      </c>
      <c r="J355" s="832" t="s">
        <v>1680</v>
      </c>
      <c r="K355" s="832" t="s">
        <v>1400</v>
      </c>
      <c r="L355" s="835">
        <v>65.989999999999995</v>
      </c>
      <c r="M355" s="835">
        <v>197.96999999999997</v>
      </c>
      <c r="N355" s="832">
        <v>3</v>
      </c>
      <c r="O355" s="836">
        <v>0.5</v>
      </c>
      <c r="P355" s="835">
        <v>197.96999999999997</v>
      </c>
      <c r="Q355" s="837">
        <v>1</v>
      </c>
      <c r="R355" s="832">
        <v>3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7</v>
      </c>
      <c r="B356" s="832" t="s">
        <v>1449</v>
      </c>
      <c r="C356" s="832" t="s">
        <v>1454</v>
      </c>
      <c r="D356" s="833" t="s">
        <v>2220</v>
      </c>
      <c r="E356" s="834" t="s">
        <v>1474</v>
      </c>
      <c r="F356" s="832" t="s">
        <v>1450</v>
      </c>
      <c r="G356" s="832" t="s">
        <v>1683</v>
      </c>
      <c r="H356" s="832" t="s">
        <v>568</v>
      </c>
      <c r="I356" s="832" t="s">
        <v>1687</v>
      </c>
      <c r="J356" s="832" t="s">
        <v>1685</v>
      </c>
      <c r="K356" s="832" t="s">
        <v>1688</v>
      </c>
      <c r="L356" s="835">
        <v>80.319999999999993</v>
      </c>
      <c r="M356" s="835">
        <v>240.95999999999998</v>
      </c>
      <c r="N356" s="832">
        <v>3</v>
      </c>
      <c r="O356" s="836">
        <v>0.5</v>
      </c>
      <c r="P356" s="835">
        <v>240.95999999999998</v>
      </c>
      <c r="Q356" s="837">
        <v>1</v>
      </c>
      <c r="R356" s="832">
        <v>3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7</v>
      </c>
      <c r="B357" s="832" t="s">
        <v>1449</v>
      </c>
      <c r="C357" s="832" t="s">
        <v>1454</v>
      </c>
      <c r="D357" s="833" t="s">
        <v>2220</v>
      </c>
      <c r="E357" s="834" t="s">
        <v>1474</v>
      </c>
      <c r="F357" s="832" t="s">
        <v>1450</v>
      </c>
      <c r="G357" s="832" t="s">
        <v>1693</v>
      </c>
      <c r="H357" s="832" t="s">
        <v>568</v>
      </c>
      <c r="I357" s="832" t="s">
        <v>1694</v>
      </c>
      <c r="J357" s="832" t="s">
        <v>1695</v>
      </c>
      <c r="K357" s="832" t="s">
        <v>1400</v>
      </c>
      <c r="L357" s="835">
        <v>132</v>
      </c>
      <c r="M357" s="835">
        <v>396</v>
      </c>
      <c r="N357" s="832">
        <v>3</v>
      </c>
      <c r="O357" s="836">
        <v>0.5</v>
      </c>
      <c r="P357" s="835">
        <v>396</v>
      </c>
      <c r="Q357" s="837">
        <v>1</v>
      </c>
      <c r="R357" s="832">
        <v>3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7</v>
      </c>
      <c r="B358" s="832" t="s">
        <v>1449</v>
      </c>
      <c r="C358" s="832" t="s">
        <v>1454</v>
      </c>
      <c r="D358" s="833" t="s">
        <v>2220</v>
      </c>
      <c r="E358" s="834" t="s">
        <v>1474</v>
      </c>
      <c r="F358" s="832" t="s">
        <v>1450</v>
      </c>
      <c r="G358" s="832" t="s">
        <v>1696</v>
      </c>
      <c r="H358" s="832" t="s">
        <v>568</v>
      </c>
      <c r="I358" s="832" t="s">
        <v>1974</v>
      </c>
      <c r="J358" s="832" t="s">
        <v>1704</v>
      </c>
      <c r="K358" s="832" t="s">
        <v>1975</v>
      </c>
      <c r="L358" s="835">
        <v>1938.97</v>
      </c>
      <c r="M358" s="835">
        <v>11633.82</v>
      </c>
      <c r="N358" s="832">
        <v>6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7</v>
      </c>
      <c r="B359" s="832" t="s">
        <v>1449</v>
      </c>
      <c r="C359" s="832" t="s">
        <v>1454</v>
      </c>
      <c r="D359" s="833" t="s">
        <v>2220</v>
      </c>
      <c r="E359" s="834" t="s">
        <v>1474</v>
      </c>
      <c r="F359" s="832" t="s">
        <v>1450</v>
      </c>
      <c r="G359" s="832" t="s">
        <v>1696</v>
      </c>
      <c r="H359" s="832" t="s">
        <v>568</v>
      </c>
      <c r="I359" s="832" t="s">
        <v>1703</v>
      </c>
      <c r="J359" s="832" t="s">
        <v>1704</v>
      </c>
      <c r="K359" s="832" t="s">
        <v>1705</v>
      </c>
      <c r="L359" s="835">
        <v>969.48</v>
      </c>
      <c r="M359" s="835">
        <v>5816.88</v>
      </c>
      <c r="N359" s="832">
        <v>6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7</v>
      </c>
      <c r="B360" s="832" t="s">
        <v>1449</v>
      </c>
      <c r="C360" s="832" t="s">
        <v>1454</v>
      </c>
      <c r="D360" s="833" t="s">
        <v>2220</v>
      </c>
      <c r="E360" s="834" t="s">
        <v>1474</v>
      </c>
      <c r="F360" s="832" t="s">
        <v>1450</v>
      </c>
      <c r="G360" s="832" t="s">
        <v>1696</v>
      </c>
      <c r="H360" s="832" t="s">
        <v>657</v>
      </c>
      <c r="I360" s="832" t="s">
        <v>1706</v>
      </c>
      <c r="J360" s="832" t="s">
        <v>1707</v>
      </c>
      <c r="K360" s="832" t="s">
        <v>1702</v>
      </c>
      <c r="L360" s="835">
        <v>484.75</v>
      </c>
      <c r="M360" s="835">
        <v>969.5</v>
      </c>
      <c r="N360" s="832">
        <v>2</v>
      </c>
      <c r="O360" s="836">
        <v>1</v>
      </c>
      <c r="P360" s="835">
        <v>969.5</v>
      </c>
      <c r="Q360" s="837">
        <v>1</v>
      </c>
      <c r="R360" s="832">
        <v>2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7</v>
      </c>
      <c r="B361" s="832" t="s">
        <v>1449</v>
      </c>
      <c r="C361" s="832" t="s">
        <v>1454</v>
      </c>
      <c r="D361" s="833" t="s">
        <v>2220</v>
      </c>
      <c r="E361" s="834" t="s">
        <v>1474</v>
      </c>
      <c r="F361" s="832" t="s">
        <v>1450</v>
      </c>
      <c r="G361" s="832" t="s">
        <v>1696</v>
      </c>
      <c r="H361" s="832" t="s">
        <v>657</v>
      </c>
      <c r="I361" s="832" t="s">
        <v>1708</v>
      </c>
      <c r="J361" s="832" t="s">
        <v>1707</v>
      </c>
      <c r="K361" s="832" t="s">
        <v>1709</v>
      </c>
      <c r="L361" s="835">
        <v>969.48</v>
      </c>
      <c r="M361" s="835">
        <v>1938.96</v>
      </c>
      <c r="N361" s="832">
        <v>2</v>
      </c>
      <c r="O361" s="836">
        <v>1</v>
      </c>
      <c r="P361" s="835">
        <v>1938.96</v>
      </c>
      <c r="Q361" s="837">
        <v>1</v>
      </c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7</v>
      </c>
      <c r="B362" s="832" t="s">
        <v>1449</v>
      </c>
      <c r="C362" s="832" t="s">
        <v>1454</v>
      </c>
      <c r="D362" s="833" t="s">
        <v>2220</v>
      </c>
      <c r="E362" s="834" t="s">
        <v>1474</v>
      </c>
      <c r="F362" s="832" t="s">
        <v>1450</v>
      </c>
      <c r="G362" s="832" t="s">
        <v>1714</v>
      </c>
      <c r="H362" s="832" t="s">
        <v>568</v>
      </c>
      <c r="I362" s="832" t="s">
        <v>1718</v>
      </c>
      <c r="J362" s="832" t="s">
        <v>1716</v>
      </c>
      <c r="K362" s="832" t="s">
        <v>1719</v>
      </c>
      <c r="L362" s="835">
        <v>424.24</v>
      </c>
      <c r="M362" s="835">
        <v>1272.72</v>
      </c>
      <c r="N362" s="832">
        <v>3</v>
      </c>
      <c r="O362" s="836">
        <v>0.5</v>
      </c>
      <c r="P362" s="835">
        <v>1272.72</v>
      </c>
      <c r="Q362" s="837">
        <v>1</v>
      </c>
      <c r="R362" s="832">
        <v>3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7</v>
      </c>
      <c r="B363" s="832" t="s">
        <v>1449</v>
      </c>
      <c r="C363" s="832" t="s">
        <v>1454</v>
      </c>
      <c r="D363" s="833" t="s">
        <v>2220</v>
      </c>
      <c r="E363" s="834" t="s">
        <v>1474</v>
      </c>
      <c r="F363" s="832" t="s">
        <v>1450</v>
      </c>
      <c r="G363" s="832" t="s">
        <v>1714</v>
      </c>
      <c r="H363" s="832" t="s">
        <v>568</v>
      </c>
      <c r="I363" s="832" t="s">
        <v>1720</v>
      </c>
      <c r="J363" s="832" t="s">
        <v>1716</v>
      </c>
      <c r="K363" s="832" t="s">
        <v>1721</v>
      </c>
      <c r="L363" s="835">
        <v>848.49</v>
      </c>
      <c r="M363" s="835">
        <v>5090.9400000000005</v>
      </c>
      <c r="N363" s="832">
        <v>6</v>
      </c>
      <c r="O363" s="836">
        <v>2</v>
      </c>
      <c r="P363" s="835">
        <v>5090.9400000000005</v>
      </c>
      <c r="Q363" s="837">
        <v>1</v>
      </c>
      <c r="R363" s="832">
        <v>6</v>
      </c>
      <c r="S363" s="837">
        <v>1</v>
      </c>
      <c r="T363" s="836">
        <v>2</v>
      </c>
      <c r="U363" s="838">
        <v>1</v>
      </c>
    </row>
    <row r="364" spans="1:21" ht="14.4" customHeight="1" x14ac:dyDescent="0.3">
      <c r="A364" s="831">
        <v>7</v>
      </c>
      <c r="B364" s="832" t="s">
        <v>1449</v>
      </c>
      <c r="C364" s="832" t="s">
        <v>1454</v>
      </c>
      <c r="D364" s="833" t="s">
        <v>2220</v>
      </c>
      <c r="E364" s="834" t="s">
        <v>1474</v>
      </c>
      <c r="F364" s="832" t="s">
        <v>1450</v>
      </c>
      <c r="G364" s="832" t="s">
        <v>1714</v>
      </c>
      <c r="H364" s="832" t="s">
        <v>568</v>
      </c>
      <c r="I364" s="832" t="s">
        <v>2015</v>
      </c>
      <c r="J364" s="832" t="s">
        <v>1723</v>
      </c>
      <c r="K364" s="832" t="s">
        <v>1625</v>
      </c>
      <c r="L364" s="835">
        <v>573.67999999999995</v>
      </c>
      <c r="M364" s="835">
        <v>1721.04</v>
      </c>
      <c r="N364" s="832">
        <v>3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7</v>
      </c>
      <c r="B365" s="832" t="s">
        <v>1449</v>
      </c>
      <c r="C365" s="832" t="s">
        <v>1454</v>
      </c>
      <c r="D365" s="833" t="s">
        <v>2220</v>
      </c>
      <c r="E365" s="834" t="s">
        <v>1474</v>
      </c>
      <c r="F365" s="832" t="s">
        <v>1450</v>
      </c>
      <c r="G365" s="832" t="s">
        <v>1984</v>
      </c>
      <c r="H365" s="832" t="s">
        <v>568</v>
      </c>
      <c r="I365" s="832" t="s">
        <v>1985</v>
      </c>
      <c r="J365" s="832" t="s">
        <v>1986</v>
      </c>
      <c r="K365" s="832" t="s">
        <v>1987</v>
      </c>
      <c r="L365" s="835">
        <v>147.85</v>
      </c>
      <c r="M365" s="835">
        <v>295.7</v>
      </c>
      <c r="N365" s="832">
        <v>2</v>
      </c>
      <c r="O365" s="836">
        <v>0.5</v>
      </c>
      <c r="P365" s="835">
        <v>295.7</v>
      </c>
      <c r="Q365" s="837">
        <v>1</v>
      </c>
      <c r="R365" s="832">
        <v>2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7</v>
      </c>
      <c r="B366" s="832" t="s">
        <v>1449</v>
      </c>
      <c r="C366" s="832" t="s">
        <v>1454</v>
      </c>
      <c r="D366" s="833" t="s">
        <v>2220</v>
      </c>
      <c r="E366" s="834" t="s">
        <v>1474</v>
      </c>
      <c r="F366" s="832" t="s">
        <v>1450</v>
      </c>
      <c r="G366" s="832" t="s">
        <v>1988</v>
      </c>
      <c r="H366" s="832" t="s">
        <v>568</v>
      </c>
      <c r="I366" s="832" t="s">
        <v>1989</v>
      </c>
      <c r="J366" s="832" t="s">
        <v>742</v>
      </c>
      <c r="K366" s="832" t="s">
        <v>1990</v>
      </c>
      <c r="L366" s="835">
        <v>53.57</v>
      </c>
      <c r="M366" s="835">
        <v>53.57</v>
      </c>
      <c r="N366" s="832">
        <v>1</v>
      </c>
      <c r="O366" s="836">
        <v>0.5</v>
      </c>
      <c r="P366" s="835">
        <v>53.57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7</v>
      </c>
      <c r="B367" s="832" t="s">
        <v>1449</v>
      </c>
      <c r="C367" s="832" t="s">
        <v>1454</v>
      </c>
      <c r="D367" s="833" t="s">
        <v>2220</v>
      </c>
      <c r="E367" s="834" t="s">
        <v>1474</v>
      </c>
      <c r="F367" s="832" t="s">
        <v>1450</v>
      </c>
      <c r="G367" s="832" t="s">
        <v>2016</v>
      </c>
      <c r="H367" s="832" t="s">
        <v>568</v>
      </c>
      <c r="I367" s="832" t="s">
        <v>2017</v>
      </c>
      <c r="J367" s="832" t="s">
        <v>2018</v>
      </c>
      <c r="K367" s="832" t="s">
        <v>2019</v>
      </c>
      <c r="L367" s="835">
        <v>0</v>
      </c>
      <c r="M367" s="835">
        <v>0</v>
      </c>
      <c r="N367" s="832">
        <v>2</v>
      </c>
      <c r="O367" s="836">
        <v>0.5</v>
      </c>
      <c r="P367" s="835">
        <v>0</v>
      </c>
      <c r="Q367" s="837"/>
      <c r="R367" s="832">
        <v>2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7</v>
      </c>
      <c r="B368" s="832" t="s">
        <v>1449</v>
      </c>
      <c r="C368" s="832" t="s">
        <v>1454</v>
      </c>
      <c r="D368" s="833" t="s">
        <v>2220</v>
      </c>
      <c r="E368" s="834" t="s">
        <v>1474</v>
      </c>
      <c r="F368" s="832" t="s">
        <v>1450</v>
      </c>
      <c r="G368" s="832" t="s">
        <v>2020</v>
      </c>
      <c r="H368" s="832" t="s">
        <v>657</v>
      </c>
      <c r="I368" s="832" t="s">
        <v>2021</v>
      </c>
      <c r="J368" s="832" t="s">
        <v>2022</v>
      </c>
      <c r="K368" s="832" t="s">
        <v>2023</v>
      </c>
      <c r="L368" s="835">
        <v>453.18</v>
      </c>
      <c r="M368" s="835">
        <v>453.18</v>
      </c>
      <c r="N368" s="832">
        <v>1</v>
      </c>
      <c r="O368" s="836">
        <v>0.5</v>
      </c>
      <c r="P368" s="835">
        <v>453.18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7</v>
      </c>
      <c r="B369" s="832" t="s">
        <v>1449</v>
      </c>
      <c r="C369" s="832" t="s">
        <v>1454</v>
      </c>
      <c r="D369" s="833" t="s">
        <v>2220</v>
      </c>
      <c r="E369" s="834" t="s">
        <v>1474</v>
      </c>
      <c r="F369" s="832" t="s">
        <v>1450</v>
      </c>
      <c r="G369" s="832" t="s">
        <v>1760</v>
      </c>
      <c r="H369" s="832" t="s">
        <v>657</v>
      </c>
      <c r="I369" s="832" t="s">
        <v>1770</v>
      </c>
      <c r="J369" s="832" t="s">
        <v>1769</v>
      </c>
      <c r="K369" s="832" t="s">
        <v>1771</v>
      </c>
      <c r="L369" s="835">
        <v>355.79</v>
      </c>
      <c r="M369" s="835">
        <v>355.79</v>
      </c>
      <c r="N369" s="832">
        <v>1</v>
      </c>
      <c r="O369" s="836">
        <v>1</v>
      </c>
      <c r="P369" s="835">
        <v>355.79</v>
      </c>
      <c r="Q369" s="837">
        <v>1</v>
      </c>
      <c r="R369" s="832">
        <v>1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7</v>
      </c>
      <c r="B370" s="832" t="s">
        <v>1449</v>
      </c>
      <c r="C370" s="832" t="s">
        <v>1454</v>
      </c>
      <c r="D370" s="833" t="s">
        <v>2220</v>
      </c>
      <c r="E370" s="834" t="s">
        <v>1474</v>
      </c>
      <c r="F370" s="832" t="s">
        <v>1450</v>
      </c>
      <c r="G370" s="832" t="s">
        <v>1760</v>
      </c>
      <c r="H370" s="832" t="s">
        <v>657</v>
      </c>
      <c r="I370" s="832" t="s">
        <v>1772</v>
      </c>
      <c r="J370" s="832" t="s">
        <v>1769</v>
      </c>
      <c r="K370" s="832" t="s">
        <v>1765</v>
      </c>
      <c r="L370" s="835">
        <v>552.64</v>
      </c>
      <c r="M370" s="835">
        <v>3315.8399999999997</v>
      </c>
      <c r="N370" s="832">
        <v>6</v>
      </c>
      <c r="O370" s="836">
        <v>2</v>
      </c>
      <c r="P370" s="835">
        <v>3315.8399999999997</v>
      </c>
      <c r="Q370" s="837">
        <v>1</v>
      </c>
      <c r="R370" s="832">
        <v>6</v>
      </c>
      <c r="S370" s="837">
        <v>1</v>
      </c>
      <c r="T370" s="836">
        <v>2</v>
      </c>
      <c r="U370" s="838">
        <v>1</v>
      </c>
    </row>
    <row r="371" spans="1:21" ht="14.4" customHeight="1" x14ac:dyDescent="0.3">
      <c r="A371" s="831">
        <v>7</v>
      </c>
      <c r="B371" s="832" t="s">
        <v>1449</v>
      </c>
      <c r="C371" s="832" t="s">
        <v>1454</v>
      </c>
      <c r="D371" s="833" t="s">
        <v>2220</v>
      </c>
      <c r="E371" s="834" t="s">
        <v>1474</v>
      </c>
      <c r="F371" s="832" t="s">
        <v>1450</v>
      </c>
      <c r="G371" s="832" t="s">
        <v>1760</v>
      </c>
      <c r="H371" s="832" t="s">
        <v>657</v>
      </c>
      <c r="I371" s="832" t="s">
        <v>1773</v>
      </c>
      <c r="J371" s="832" t="s">
        <v>1769</v>
      </c>
      <c r="K371" s="832" t="s">
        <v>1767</v>
      </c>
      <c r="L371" s="835">
        <v>1019.46</v>
      </c>
      <c r="M371" s="835">
        <v>10194.6</v>
      </c>
      <c r="N371" s="832">
        <v>10</v>
      </c>
      <c r="O371" s="836">
        <v>2</v>
      </c>
      <c r="P371" s="835">
        <v>10194.6</v>
      </c>
      <c r="Q371" s="837">
        <v>1</v>
      </c>
      <c r="R371" s="832">
        <v>10</v>
      </c>
      <c r="S371" s="837">
        <v>1</v>
      </c>
      <c r="T371" s="836">
        <v>2</v>
      </c>
      <c r="U371" s="838">
        <v>1</v>
      </c>
    </row>
    <row r="372" spans="1:21" ht="14.4" customHeight="1" x14ac:dyDescent="0.3">
      <c r="A372" s="831">
        <v>7</v>
      </c>
      <c r="B372" s="832" t="s">
        <v>1449</v>
      </c>
      <c r="C372" s="832" t="s">
        <v>1454</v>
      </c>
      <c r="D372" s="833" t="s">
        <v>2220</v>
      </c>
      <c r="E372" s="834" t="s">
        <v>1474</v>
      </c>
      <c r="F372" s="832" t="s">
        <v>1450</v>
      </c>
      <c r="G372" s="832" t="s">
        <v>1778</v>
      </c>
      <c r="H372" s="832" t="s">
        <v>568</v>
      </c>
      <c r="I372" s="832" t="s">
        <v>1785</v>
      </c>
      <c r="J372" s="832" t="s">
        <v>1786</v>
      </c>
      <c r="K372" s="832" t="s">
        <v>1784</v>
      </c>
      <c r="L372" s="835">
        <v>1715.48</v>
      </c>
      <c r="M372" s="835">
        <v>5146.4400000000005</v>
      </c>
      <c r="N372" s="832">
        <v>3</v>
      </c>
      <c r="O372" s="836">
        <v>1</v>
      </c>
      <c r="P372" s="835">
        <v>5146.4400000000005</v>
      </c>
      <c r="Q372" s="837">
        <v>1</v>
      </c>
      <c r="R372" s="832">
        <v>3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7</v>
      </c>
      <c r="B373" s="832" t="s">
        <v>1449</v>
      </c>
      <c r="C373" s="832" t="s">
        <v>1454</v>
      </c>
      <c r="D373" s="833" t="s">
        <v>2220</v>
      </c>
      <c r="E373" s="834" t="s">
        <v>1474</v>
      </c>
      <c r="F373" s="832" t="s">
        <v>1450</v>
      </c>
      <c r="G373" s="832" t="s">
        <v>1806</v>
      </c>
      <c r="H373" s="832" t="s">
        <v>568</v>
      </c>
      <c r="I373" s="832" t="s">
        <v>1940</v>
      </c>
      <c r="J373" s="832" t="s">
        <v>1941</v>
      </c>
      <c r="K373" s="832" t="s">
        <v>1942</v>
      </c>
      <c r="L373" s="835">
        <v>187.92</v>
      </c>
      <c r="M373" s="835">
        <v>563.76</v>
      </c>
      <c r="N373" s="832">
        <v>3</v>
      </c>
      <c r="O373" s="836">
        <v>0.5</v>
      </c>
      <c r="P373" s="835">
        <v>563.76</v>
      </c>
      <c r="Q373" s="837">
        <v>1</v>
      </c>
      <c r="R373" s="832">
        <v>3</v>
      </c>
      <c r="S373" s="837">
        <v>1</v>
      </c>
      <c r="T373" s="836">
        <v>0.5</v>
      </c>
      <c r="U373" s="838">
        <v>1</v>
      </c>
    </row>
    <row r="374" spans="1:21" ht="14.4" customHeight="1" x14ac:dyDescent="0.3">
      <c r="A374" s="831">
        <v>7</v>
      </c>
      <c r="B374" s="832" t="s">
        <v>1449</v>
      </c>
      <c r="C374" s="832" t="s">
        <v>1454</v>
      </c>
      <c r="D374" s="833" t="s">
        <v>2220</v>
      </c>
      <c r="E374" s="834" t="s">
        <v>1474</v>
      </c>
      <c r="F374" s="832" t="s">
        <v>1450</v>
      </c>
      <c r="G374" s="832" t="s">
        <v>1806</v>
      </c>
      <c r="H374" s="832" t="s">
        <v>568</v>
      </c>
      <c r="I374" s="832" t="s">
        <v>2024</v>
      </c>
      <c r="J374" s="832" t="s">
        <v>2025</v>
      </c>
      <c r="K374" s="832" t="s">
        <v>2026</v>
      </c>
      <c r="L374" s="835">
        <v>300.68</v>
      </c>
      <c r="M374" s="835">
        <v>1503.4</v>
      </c>
      <c r="N374" s="832">
        <v>5</v>
      </c>
      <c r="O374" s="836">
        <v>1.5</v>
      </c>
      <c r="P374" s="835">
        <v>902.04</v>
      </c>
      <c r="Q374" s="837">
        <v>0.6</v>
      </c>
      <c r="R374" s="832">
        <v>3</v>
      </c>
      <c r="S374" s="837">
        <v>0.6</v>
      </c>
      <c r="T374" s="836">
        <v>0.5</v>
      </c>
      <c r="U374" s="838">
        <v>0.33333333333333331</v>
      </c>
    </row>
    <row r="375" spans="1:21" ht="14.4" customHeight="1" x14ac:dyDescent="0.3">
      <c r="A375" s="831">
        <v>7</v>
      </c>
      <c r="B375" s="832" t="s">
        <v>1449</v>
      </c>
      <c r="C375" s="832" t="s">
        <v>1454</v>
      </c>
      <c r="D375" s="833" t="s">
        <v>2220</v>
      </c>
      <c r="E375" s="834" t="s">
        <v>1474</v>
      </c>
      <c r="F375" s="832" t="s">
        <v>1450</v>
      </c>
      <c r="G375" s="832" t="s">
        <v>1806</v>
      </c>
      <c r="H375" s="832" t="s">
        <v>568</v>
      </c>
      <c r="I375" s="832" t="s">
        <v>2027</v>
      </c>
      <c r="J375" s="832" t="s">
        <v>2028</v>
      </c>
      <c r="K375" s="832" t="s">
        <v>2029</v>
      </c>
      <c r="L375" s="835">
        <v>93.96</v>
      </c>
      <c r="M375" s="835">
        <v>281.88</v>
      </c>
      <c r="N375" s="832">
        <v>3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7</v>
      </c>
      <c r="B376" s="832" t="s">
        <v>1449</v>
      </c>
      <c r="C376" s="832" t="s">
        <v>1454</v>
      </c>
      <c r="D376" s="833" t="s">
        <v>2220</v>
      </c>
      <c r="E376" s="834" t="s">
        <v>1474</v>
      </c>
      <c r="F376" s="832" t="s">
        <v>1450</v>
      </c>
      <c r="G376" s="832" t="s">
        <v>1503</v>
      </c>
      <c r="H376" s="832" t="s">
        <v>568</v>
      </c>
      <c r="I376" s="832" t="s">
        <v>2030</v>
      </c>
      <c r="J376" s="832" t="s">
        <v>2031</v>
      </c>
      <c r="K376" s="832" t="s">
        <v>2032</v>
      </c>
      <c r="L376" s="835">
        <v>0</v>
      </c>
      <c r="M376" s="835">
        <v>0</v>
      </c>
      <c r="N376" s="832">
        <v>1</v>
      </c>
      <c r="O376" s="836">
        <v>0.5</v>
      </c>
      <c r="P376" s="835">
        <v>0</v>
      </c>
      <c r="Q376" s="837"/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7</v>
      </c>
      <c r="B377" s="832" t="s">
        <v>1449</v>
      </c>
      <c r="C377" s="832" t="s">
        <v>1454</v>
      </c>
      <c r="D377" s="833" t="s">
        <v>2220</v>
      </c>
      <c r="E377" s="834" t="s">
        <v>1474</v>
      </c>
      <c r="F377" s="832" t="s">
        <v>1450</v>
      </c>
      <c r="G377" s="832" t="s">
        <v>1552</v>
      </c>
      <c r="H377" s="832" t="s">
        <v>568</v>
      </c>
      <c r="I377" s="832" t="s">
        <v>1822</v>
      </c>
      <c r="J377" s="832" t="s">
        <v>1823</v>
      </c>
      <c r="K377" s="832" t="s">
        <v>1824</v>
      </c>
      <c r="L377" s="835">
        <v>99.94</v>
      </c>
      <c r="M377" s="835">
        <v>299.82</v>
      </c>
      <c r="N377" s="832">
        <v>3</v>
      </c>
      <c r="O377" s="836">
        <v>0.5</v>
      </c>
      <c r="P377" s="835">
        <v>299.82</v>
      </c>
      <c r="Q377" s="837">
        <v>1</v>
      </c>
      <c r="R377" s="832">
        <v>3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7</v>
      </c>
      <c r="B378" s="832" t="s">
        <v>1449</v>
      </c>
      <c r="C378" s="832" t="s">
        <v>1454</v>
      </c>
      <c r="D378" s="833" t="s">
        <v>2220</v>
      </c>
      <c r="E378" s="834" t="s">
        <v>1474</v>
      </c>
      <c r="F378" s="832" t="s">
        <v>1450</v>
      </c>
      <c r="G378" s="832" t="s">
        <v>1552</v>
      </c>
      <c r="H378" s="832" t="s">
        <v>568</v>
      </c>
      <c r="I378" s="832" t="s">
        <v>1829</v>
      </c>
      <c r="J378" s="832" t="s">
        <v>1827</v>
      </c>
      <c r="K378" s="832" t="s">
        <v>1830</v>
      </c>
      <c r="L378" s="835">
        <v>199.89</v>
      </c>
      <c r="M378" s="835">
        <v>999.44999999999993</v>
      </c>
      <c r="N378" s="832">
        <v>5</v>
      </c>
      <c r="O378" s="836">
        <v>0.5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7</v>
      </c>
      <c r="B379" s="832" t="s">
        <v>1449</v>
      </c>
      <c r="C379" s="832" t="s">
        <v>1454</v>
      </c>
      <c r="D379" s="833" t="s">
        <v>2220</v>
      </c>
      <c r="E379" s="834" t="s">
        <v>1478</v>
      </c>
      <c r="F379" s="832" t="s">
        <v>1450</v>
      </c>
      <c r="G379" s="832" t="s">
        <v>1492</v>
      </c>
      <c r="H379" s="832" t="s">
        <v>568</v>
      </c>
      <c r="I379" s="832" t="s">
        <v>1493</v>
      </c>
      <c r="J379" s="832" t="s">
        <v>1494</v>
      </c>
      <c r="K379" s="832" t="s">
        <v>1495</v>
      </c>
      <c r="L379" s="835">
        <v>96.84</v>
      </c>
      <c r="M379" s="835">
        <v>484.2</v>
      </c>
      <c r="N379" s="832">
        <v>5</v>
      </c>
      <c r="O379" s="836">
        <v>3.5</v>
      </c>
      <c r="P379" s="835">
        <v>193.68</v>
      </c>
      <c r="Q379" s="837">
        <v>0.4</v>
      </c>
      <c r="R379" s="832">
        <v>2</v>
      </c>
      <c r="S379" s="837">
        <v>0.4</v>
      </c>
      <c r="T379" s="836">
        <v>1</v>
      </c>
      <c r="U379" s="838">
        <v>0.2857142857142857</v>
      </c>
    </row>
    <row r="380" spans="1:21" ht="14.4" customHeight="1" x14ac:dyDescent="0.3">
      <c r="A380" s="831">
        <v>7</v>
      </c>
      <c r="B380" s="832" t="s">
        <v>1449</v>
      </c>
      <c r="C380" s="832" t="s">
        <v>1454</v>
      </c>
      <c r="D380" s="833" t="s">
        <v>2220</v>
      </c>
      <c r="E380" s="834" t="s">
        <v>1478</v>
      </c>
      <c r="F380" s="832" t="s">
        <v>1450</v>
      </c>
      <c r="G380" s="832" t="s">
        <v>1492</v>
      </c>
      <c r="H380" s="832" t="s">
        <v>568</v>
      </c>
      <c r="I380" s="832" t="s">
        <v>1951</v>
      </c>
      <c r="J380" s="832" t="s">
        <v>1494</v>
      </c>
      <c r="K380" s="832" t="s">
        <v>1952</v>
      </c>
      <c r="L380" s="835">
        <v>0</v>
      </c>
      <c r="M380" s="835">
        <v>0</v>
      </c>
      <c r="N380" s="832">
        <v>1</v>
      </c>
      <c r="O380" s="836">
        <v>1</v>
      </c>
      <c r="P380" s="835">
        <v>0</v>
      </c>
      <c r="Q380" s="837"/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7</v>
      </c>
      <c r="B381" s="832" t="s">
        <v>1449</v>
      </c>
      <c r="C381" s="832" t="s">
        <v>1454</v>
      </c>
      <c r="D381" s="833" t="s">
        <v>2220</v>
      </c>
      <c r="E381" s="834" t="s">
        <v>1478</v>
      </c>
      <c r="F381" s="832" t="s">
        <v>1450</v>
      </c>
      <c r="G381" s="832" t="s">
        <v>1656</v>
      </c>
      <c r="H381" s="832" t="s">
        <v>568</v>
      </c>
      <c r="I381" s="832" t="s">
        <v>1657</v>
      </c>
      <c r="J381" s="832" t="s">
        <v>1658</v>
      </c>
      <c r="K381" s="832" t="s">
        <v>1659</v>
      </c>
      <c r="L381" s="835">
        <v>55.77</v>
      </c>
      <c r="M381" s="835">
        <v>167.31</v>
      </c>
      <c r="N381" s="832">
        <v>3</v>
      </c>
      <c r="O381" s="836">
        <v>0.5</v>
      </c>
      <c r="P381" s="835">
        <v>167.31</v>
      </c>
      <c r="Q381" s="837">
        <v>1</v>
      </c>
      <c r="R381" s="832">
        <v>3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7</v>
      </c>
      <c r="B382" s="832" t="s">
        <v>1449</v>
      </c>
      <c r="C382" s="832" t="s">
        <v>1454</v>
      </c>
      <c r="D382" s="833" t="s">
        <v>2220</v>
      </c>
      <c r="E382" s="834" t="s">
        <v>1478</v>
      </c>
      <c r="F382" s="832" t="s">
        <v>1450</v>
      </c>
      <c r="G382" s="832" t="s">
        <v>1664</v>
      </c>
      <c r="H382" s="832" t="s">
        <v>568</v>
      </c>
      <c r="I382" s="832" t="s">
        <v>1665</v>
      </c>
      <c r="J382" s="832" t="s">
        <v>1666</v>
      </c>
      <c r="K382" s="832" t="s">
        <v>1667</v>
      </c>
      <c r="L382" s="835">
        <v>0</v>
      </c>
      <c r="M382" s="835">
        <v>0</v>
      </c>
      <c r="N382" s="832">
        <v>1</v>
      </c>
      <c r="O382" s="836">
        <v>1</v>
      </c>
      <c r="P382" s="835">
        <v>0</v>
      </c>
      <c r="Q382" s="837"/>
      <c r="R382" s="832">
        <v>1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7</v>
      </c>
      <c r="B383" s="832" t="s">
        <v>1449</v>
      </c>
      <c r="C383" s="832" t="s">
        <v>1454</v>
      </c>
      <c r="D383" s="833" t="s">
        <v>2220</v>
      </c>
      <c r="E383" s="834" t="s">
        <v>1478</v>
      </c>
      <c r="F383" s="832" t="s">
        <v>1450</v>
      </c>
      <c r="G383" s="832" t="s">
        <v>1578</v>
      </c>
      <c r="H383" s="832" t="s">
        <v>568</v>
      </c>
      <c r="I383" s="832" t="s">
        <v>2033</v>
      </c>
      <c r="J383" s="832" t="s">
        <v>1580</v>
      </c>
      <c r="K383" s="832" t="s">
        <v>2034</v>
      </c>
      <c r="L383" s="835">
        <v>211.42</v>
      </c>
      <c r="M383" s="835">
        <v>845.68</v>
      </c>
      <c r="N383" s="832">
        <v>4</v>
      </c>
      <c r="O383" s="836">
        <v>1.5</v>
      </c>
      <c r="P383" s="835">
        <v>422.84</v>
      </c>
      <c r="Q383" s="837">
        <v>0.5</v>
      </c>
      <c r="R383" s="832">
        <v>2</v>
      </c>
      <c r="S383" s="837">
        <v>0.5</v>
      </c>
      <c r="T383" s="836">
        <v>1</v>
      </c>
      <c r="U383" s="838">
        <v>0.66666666666666663</v>
      </c>
    </row>
    <row r="384" spans="1:21" ht="14.4" customHeight="1" x14ac:dyDescent="0.3">
      <c r="A384" s="831">
        <v>7</v>
      </c>
      <c r="B384" s="832" t="s">
        <v>1449</v>
      </c>
      <c r="C384" s="832" t="s">
        <v>1454</v>
      </c>
      <c r="D384" s="833" t="s">
        <v>2220</v>
      </c>
      <c r="E384" s="834" t="s">
        <v>1478</v>
      </c>
      <c r="F384" s="832" t="s">
        <v>1450</v>
      </c>
      <c r="G384" s="832" t="s">
        <v>1578</v>
      </c>
      <c r="H384" s="832" t="s">
        <v>568</v>
      </c>
      <c r="I384" s="832" t="s">
        <v>1579</v>
      </c>
      <c r="J384" s="832" t="s">
        <v>1580</v>
      </c>
      <c r="K384" s="832" t="s">
        <v>1581</v>
      </c>
      <c r="L384" s="835">
        <v>281.88</v>
      </c>
      <c r="M384" s="835">
        <v>563.76</v>
      </c>
      <c r="N384" s="832">
        <v>2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7</v>
      </c>
      <c r="B385" s="832" t="s">
        <v>1449</v>
      </c>
      <c r="C385" s="832" t="s">
        <v>1454</v>
      </c>
      <c r="D385" s="833" t="s">
        <v>2220</v>
      </c>
      <c r="E385" s="834" t="s">
        <v>1478</v>
      </c>
      <c r="F385" s="832" t="s">
        <v>1450</v>
      </c>
      <c r="G385" s="832" t="s">
        <v>1683</v>
      </c>
      <c r="H385" s="832" t="s">
        <v>568</v>
      </c>
      <c r="I385" s="832" t="s">
        <v>1684</v>
      </c>
      <c r="J385" s="832" t="s">
        <v>1685</v>
      </c>
      <c r="K385" s="832" t="s">
        <v>1686</v>
      </c>
      <c r="L385" s="835">
        <v>29.13</v>
      </c>
      <c r="M385" s="835">
        <v>203.91</v>
      </c>
      <c r="N385" s="832">
        <v>7</v>
      </c>
      <c r="O385" s="836">
        <v>2</v>
      </c>
      <c r="P385" s="835">
        <v>116.52</v>
      </c>
      <c r="Q385" s="837">
        <v>0.5714285714285714</v>
      </c>
      <c r="R385" s="832">
        <v>4</v>
      </c>
      <c r="S385" s="837">
        <v>0.5714285714285714</v>
      </c>
      <c r="T385" s="836">
        <v>1.5</v>
      </c>
      <c r="U385" s="838">
        <v>0.75</v>
      </c>
    </row>
    <row r="386" spans="1:21" ht="14.4" customHeight="1" x14ac:dyDescent="0.3">
      <c r="A386" s="831">
        <v>7</v>
      </c>
      <c r="B386" s="832" t="s">
        <v>1449</v>
      </c>
      <c r="C386" s="832" t="s">
        <v>1454</v>
      </c>
      <c r="D386" s="833" t="s">
        <v>2220</v>
      </c>
      <c r="E386" s="834" t="s">
        <v>1478</v>
      </c>
      <c r="F386" s="832" t="s">
        <v>1450</v>
      </c>
      <c r="G386" s="832" t="s">
        <v>2035</v>
      </c>
      <c r="H386" s="832" t="s">
        <v>568</v>
      </c>
      <c r="I386" s="832" t="s">
        <v>2036</v>
      </c>
      <c r="J386" s="832" t="s">
        <v>2037</v>
      </c>
      <c r="K386" s="832" t="s">
        <v>2038</v>
      </c>
      <c r="L386" s="835">
        <v>40.25</v>
      </c>
      <c r="M386" s="835">
        <v>40.25</v>
      </c>
      <c r="N386" s="832">
        <v>1</v>
      </c>
      <c r="O386" s="836">
        <v>1</v>
      </c>
      <c r="P386" s="835">
        <v>40.25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7</v>
      </c>
      <c r="B387" s="832" t="s">
        <v>1449</v>
      </c>
      <c r="C387" s="832" t="s">
        <v>1454</v>
      </c>
      <c r="D387" s="833" t="s">
        <v>2220</v>
      </c>
      <c r="E387" s="834" t="s">
        <v>1478</v>
      </c>
      <c r="F387" s="832" t="s">
        <v>1450</v>
      </c>
      <c r="G387" s="832" t="s">
        <v>1696</v>
      </c>
      <c r="H387" s="832" t="s">
        <v>568</v>
      </c>
      <c r="I387" s="832" t="s">
        <v>2039</v>
      </c>
      <c r="J387" s="832" t="s">
        <v>1701</v>
      </c>
      <c r="K387" s="832" t="s">
        <v>1713</v>
      </c>
      <c r="L387" s="835">
        <v>1454.23</v>
      </c>
      <c r="M387" s="835">
        <v>5816.92</v>
      </c>
      <c r="N387" s="832">
        <v>4</v>
      </c>
      <c r="O387" s="836">
        <v>1</v>
      </c>
      <c r="P387" s="835">
        <v>5816.92</v>
      </c>
      <c r="Q387" s="837">
        <v>1</v>
      </c>
      <c r="R387" s="832">
        <v>4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7</v>
      </c>
      <c r="B388" s="832" t="s">
        <v>1449</v>
      </c>
      <c r="C388" s="832" t="s">
        <v>1454</v>
      </c>
      <c r="D388" s="833" t="s">
        <v>2220</v>
      </c>
      <c r="E388" s="834" t="s">
        <v>1478</v>
      </c>
      <c r="F388" s="832" t="s">
        <v>1450</v>
      </c>
      <c r="G388" s="832" t="s">
        <v>1696</v>
      </c>
      <c r="H388" s="832" t="s">
        <v>657</v>
      </c>
      <c r="I388" s="832" t="s">
        <v>1708</v>
      </c>
      <c r="J388" s="832" t="s">
        <v>1707</v>
      </c>
      <c r="K388" s="832" t="s">
        <v>1709</v>
      </c>
      <c r="L388" s="835">
        <v>969.48</v>
      </c>
      <c r="M388" s="835">
        <v>9694.7999999999993</v>
      </c>
      <c r="N388" s="832">
        <v>10</v>
      </c>
      <c r="O388" s="836">
        <v>3</v>
      </c>
      <c r="P388" s="835">
        <v>9694.7999999999993</v>
      </c>
      <c r="Q388" s="837">
        <v>1</v>
      </c>
      <c r="R388" s="832">
        <v>10</v>
      </c>
      <c r="S388" s="837">
        <v>1</v>
      </c>
      <c r="T388" s="836">
        <v>3</v>
      </c>
      <c r="U388" s="838">
        <v>1</v>
      </c>
    </row>
    <row r="389" spans="1:21" ht="14.4" customHeight="1" x14ac:dyDescent="0.3">
      <c r="A389" s="831">
        <v>7</v>
      </c>
      <c r="B389" s="832" t="s">
        <v>1449</v>
      </c>
      <c r="C389" s="832" t="s">
        <v>1454</v>
      </c>
      <c r="D389" s="833" t="s">
        <v>2220</v>
      </c>
      <c r="E389" s="834" t="s">
        <v>1478</v>
      </c>
      <c r="F389" s="832" t="s">
        <v>1450</v>
      </c>
      <c r="G389" s="832" t="s">
        <v>1696</v>
      </c>
      <c r="H389" s="832" t="s">
        <v>657</v>
      </c>
      <c r="I389" s="832" t="s">
        <v>1710</v>
      </c>
      <c r="J389" s="832" t="s">
        <v>1707</v>
      </c>
      <c r="K389" s="832" t="s">
        <v>1711</v>
      </c>
      <c r="L389" s="835">
        <v>1938.97</v>
      </c>
      <c r="M389" s="835">
        <v>17450.73</v>
      </c>
      <c r="N389" s="832">
        <v>9</v>
      </c>
      <c r="O389" s="836">
        <v>2</v>
      </c>
      <c r="P389" s="835">
        <v>5816.91</v>
      </c>
      <c r="Q389" s="837">
        <v>0.33333333333333331</v>
      </c>
      <c r="R389" s="832">
        <v>3</v>
      </c>
      <c r="S389" s="837">
        <v>0.33333333333333331</v>
      </c>
      <c r="T389" s="836">
        <v>1</v>
      </c>
      <c r="U389" s="838">
        <v>0.5</v>
      </c>
    </row>
    <row r="390" spans="1:21" ht="14.4" customHeight="1" x14ac:dyDescent="0.3">
      <c r="A390" s="831">
        <v>7</v>
      </c>
      <c r="B390" s="832" t="s">
        <v>1449</v>
      </c>
      <c r="C390" s="832" t="s">
        <v>1454</v>
      </c>
      <c r="D390" s="833" t="s">
        <v>2220</v>
      </c>
      <c r="E390" s="834" t="s">
        <v>1478</v>
      </c>
      <c r="F390" s="832" t="s">
        <v>1450</v>
      </c>
      <c r="G390" s="832" t="s">
        <v>1696</v>
      </c>
      <c r="H390" s="832" t="s">
        <v>657</v>
      </c>
      <c r="I390" s="832" t="s">
        <v>1712</v>
      </c>
      <c r="J390" s="832" t="s">
        <v>1707</v>
      </c>
      <c r="K390" s="832" t="s">
        <v>1713</v>
      </c>
      <c r="L390" s="835">
        <v>1454.23</v>
      </c>
      <c r="M390" s="835">
        <v>8725.380000000001</v>
      </c>
      <c r="N390" s="832">
        <v>6</v>
      </c>
      <c r="O390" s="836">
        <v>1</v>
      </c>
      <c r="P390" s="835">
        <v>8725.380000000001</v>
      </c>
      <c r="Q390" s="837">
        <v>1</v>
      </c>
      <c r="R390" s="832">
        <v>6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7</v>
      </c>
      <c r="B391" s="832" t="s">
        <v>1449</v>
      </c>
      <c r="C391" s="832" t="s">
        <v>1454</v>
      </c>
      <c r="D391" s="833" t="s">
        <v>2220</v>
      </c>
      <c r="E391" s="834" t="s">
        <v>1478</v>
      </c>
      <c r="F391" s="832" t="s">
        <v>1450</v>
      </c>
      <c r="G391" s="832" t="s">
        <v>1714</v>
      </c>
      <c r="H391" s="832" t="s">
        <v>568</v>
      </c>
      <c r="I391" s="832" t="s">
        <v>1859</v>
      </c>
      <c r="J391" s="832" t="s">
        <v>1716</v>
      </c>
      <c r="K391" s="832" t="s">
        <v>1860</v>
      </c>
      <c r="L391" s="835">
        <v>565.94000000000005</v>
      </c>
      <c r="M391" s="835">
        <v>5093.4600000000009</v>
      </c>
      <c r="N391" s="832">
        <v>9</v>
      </c>
      <c r="O391" s="836">
        <v>1</v>
      </c>
      <c r="P391" s="835">
        <v>2263.7600000000002</v>
      </c>
      <c r="Q391" s="837">
        <v>0.44444444444444442</v>
      </c>
      <c r="R391" s="832">
        <v>4</v>
      </c>
      <c r="S391" s="837">
        <v>0.44444444444444442</v>
      </c>
      <c r="T391" s="836">
        <v>0.5</v>
      </c>
      <c r="U391" s="838">
        <v>0.5</v>
      </c>
    </row>
    <row r="392" spans="1:21" ht="14.4" customHeight="1" x14ac:dyDescent="0.3">
      <c r="A392" s="831">
        <v>7</v>
      </c>
      <c r="B392" s="832" t="s">
        <v>1449</v>
      </c>
      <c r="C392" s="832" t="s">
        <v>1454</v>
      </c>
      <c r="D392" s="833" t="s">
        <v>2220</v>
      </c>
      <c r="E392" s="834" t="s">
        <v>1478</v>
      </c>
      <c r="F392" s="832" t="s">
        <v>1450</v>
      </c>
      <c r="G392" s="832" t="s">
        <v>1714</v>
      </c>
      <c r="H392" s="832" t="s">
        <v>568</v>
      </c>
      <c r="I392" s="832" t="s">
        <v>1720</v>
      </c>
      <c r="J392" s="832" t="s">
        <v>1716</v>
      </c>
      <c r="K392" s="832" t="s">
        <v>1721</v>
      </c>
      <c r="L392" s="835">
        <v>848.49</v>
      </c>
      <c r="M392" s="835">
        <v>11878.859999999999</v>
      </c>
      <c r="N392" s="832">
        <v>14</v>
      </c>
      <c r="O392" s="836">
        <v>5</v>
      </c>
      <c r="P392" s="835">
        <v>10181.879999999999</v>
      </c>
      <c r="Q392" s="837">
        <v>0.85714285714285721</v>
      </c>
      <c r="R392" s="832">
        <v>12</v>
      </c>
      <c r="S392" s="837">
        <v>0.8571428571428571</v>
      </c>
      <c r="T392" s="836">
        <v>3.5</v>
      </c>
      <c r="U392" s="838">
        <v>0.7</v>
      </c>
    </row>
    <row r="393" spans="1:21" ht="14.4" customHeight="1" x14ac:dyDescent="0.3">
      <c r="A393" s="831">
        <v>7</v>
      </c>
      <c r="B393" s="832" t="s">
        <v>1449</v>
      </c>
      <c r="C393" s="832" t="s">
        <v>1454</v>
      </c>
      <c r="D393" s="833" t="s">
        <v>2220</v>
      </c>
      <c r="E393" s="834" t="s">
        <v>1478</v>
      </c>
      <c r="F393" s="832" t="s">
        <v>1450</v>
      </c>
      <c r="G393" s="832" t="s">
        <v>1714</v>
      </c>
      <c r="H393" s="832" t="s">
        <v>568</v>
      </c>
      <c r="I393" s="832" t="s">
        <v>1978</v>
      </c>
      <c r="J393" s="832" t="s">
        <v>1716</v>
      </c>
      <c r="K393" s="832" t="s">
        <v>1979</v>
      </c>
      <c r="L393" s="835">
        <v>478.07</v>
      </c>
      <c r="M393" s="835">
        <v>2390.35</v>
      </c>
      <c r="N393" s="832">
        <v>5</v>
      </c>
      <c r="O393" s="836">
        <v>1</v>
      </c>
      <c r="P393" s="835">
        <v>2390.35</v>
      </c>
      <c r="Q393" s="837">
        <v>1</v>
      </c>
      <c r="R393" s="832">
        <v>5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7</v>
      </c>
      <c r="B394" s="832" t="s">
        <v>1449</v>
      </c>
      <c r="C394" s="832" t="s">
        <v>1454</v>
      </c>
      <c r="D394" s="833" t="s">
        <v>2220</v>
      </c>
      <c r="E394" s="834" t="s">
        <v>1478</v>
      </c>
      <c r="F394" s="832" t="s">
        <v>1450</v>
      </c>
      <c r="G394" s="832" t="s">
        <v>2040</v>
      </c>
      <c r="H394" s="832" t="s">
        <v>568</v>
      </c>
      <c r="I394" s="832" t="s">
        <v>2041</v>
      </c>
      <c r="J394" s="832" t="s">
        <v>2042</v>
      </c>
      <c r="K394" s="832" t="s">
        <v>2043</v>
      </c>
      <c r="L394" s="835">
        <v>7039.31</v>
      </c>
      <c r="M394" s="835">
        <v>7039.31</v>
      </c>
      <c r="N394" s="832">
        <v>1</v>
      </c>
      <c r="O394" s="836">
        <v>1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7</v>
      </c>
      <c r="B395" s="832" t="s">
        <v>1449</v>
      </c>
      <c r="C395" s="832" t="s">
        <v>1454</v>
      </c>
      <c r="D395" s="833" t="s">
        <v>2220</v>
      </c>
      <c r="E395" s="834" t="s">
        <v>1478</v>
      </c>
      <c r="F395" s="832" t="s">
        <v>1450</v>
      </c>
      <c r="G395" s="832" t="s">
        <v>2044</v>
      </c>
      <c r="H395" s="832" t="s">
        <v>568</v>
      </c>
      <c r="I395" s="832" t="s">
        <v>2045</v>
      </c>
      <c r="J395" s="832" t="s">
        <v>2046</v>
      </c>
      <c r="K395" s="832" t="s">
        <v>2047</v>
      </c>
      <c r="L395" s="835">
        <v>1567.35</v>
      </c>
      <c r="M395" s="835">
        <v>7836.7499999999991</v>
      </c>
      <c r="N395" s="832">
        <v>5</v>
      </c>
      <c r="O395" s="836">
        <v>1.5</v>
      </c>
      <c r="P395" s="835">
        <v>7836.7499999999991</v>
      </c>
      <c r="Q395" s="837">
        <v>1</v>
      </c>
      <c r="R395" s="832">
        <v>5</v>
      </c>
      <c r="S395" s="837">
        <v>1</v>
      </c>
      <c r="T395" s="836">
        <v>1.5</v>
      </c>
      <c r="U395" s="838">
        <v>1</v>
      </c>
    </row>
    <row r="396" spans="1:21" ht="14.4" customHeight="1" x14ac:dyDescent="0.3">
      <c r="A396" s="831">
        <v>7</v>
      </c>
      <c r="B396" s="832" t="s">
        <v>1449</v>
      </c>
      <c r="C396" s="832" t="s">
        <v>1454</v>
      </c>
      <c r="D396" s="833" t="s">
        <v>2220</v>
      </c>
      <c r="E396" s="834" t="s">
        <v>1478</v>
      </c>
      <c r="F396" s="832" t="s">
        <v>1450</v>
      </c>
      <c r="G396" s="832" t="s">
        <v>2044</v>
      </c>
      <c r="H396" s="832" t="s">
        <v>568</v>
      </c>
      <c r="I396" s="832" t="s">
        <v>2045</v>
      </c>
      <c r="J396" s="832" t="s">
        <v>2046</v>
      </c>
      <c r="K396" s="832" t="s">
        <v>2047</v>
      </c>
      <c r="L396" s="835">
        <v>1564.3</v>
      </c>
      <c r="M396" s="835">
        <v>1564.3</v>
      </c>
      <c r="N396" s="832">
        <v>1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7</v>
      </c>
      <c r="B397" s="832" t="s">
        <v>1449</v>
      </c>
      <c r="C397" s="832" t="s">
        <v>1454</v>
      </c>
      <c r="D397" s="833" t="s">
        <v>2220</v>
      </c>
      <c r="E397" s="834" t="s">
        <v>1478</v>
      </c>
      <c r="F397" s="832" t="s">
        <v>1450</v>
      </c>
      <c r="G397" s="832" t="s">
        <v>2048</v>
      </c>
      <c r="H397" s="832" t="s">
        <v>568</v>
      </c>
      <c r="I397" s="832" t="s">
        <v>2049</v>
      </c>
      <c r="J397" s="832" t="s">
        <v>2050</v>
      </c>
      <c r="K397" s="832" t="s">
        <v>2051</v>
      </c>
      <c r="L397" s="835">
        <v>64.56</v>
      </c>
      <c r="M397" s="835">
        <v>193.68</v>
      </c>
      <c r="N397" s="832">
        <v>3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7</v>
      </c>
      <c r="B398" s="832" t="s">
        <v>1449</v>
      </c>
      <c r="C398" s="832" t="s">
        <v>1454</v>
      </c>
      <c r="D398" s="833" t="s">
        <v>2220</v>
      </c>
      <c r="E398" s="834" t="s">
        <v>1478</v>
      </c>
      <c r="F398" s="832" t="s">
        <v>1450</v>
      </c>
      <c r="G398" s="832" t="s">
        <v>1747</v>
      </c>
      <c r="H398" s="832" t="s">
        <v>657</v>
      </c>
      <c r="I398" s="832" t="s">
        <v>1748</v>
      </c>
      <c r="J398" s="832" t="s">
        <v>1749</v>
      </c>
      <c r="K398" s="832" t="s">
        <v>1750</v>
      </c>
      <c r="L398" s="835">
        <v>96.84</v>
      </c>
      <c r="M398" s="835">
        <v>290.52</v>
      </c>
      <c r="N398" s="832">
        <v>3</v>
      </c>
      <c r="O398" s="836">
        <v>2</v>
      </c>
      <c r="P398" s="835">
        <v>96.84</v>
      </c>
      <c r="Q398" s="837">
        <v>0.33333333333333337</v>
      </c>
      <c r="R398" s="832">
        <v>1</v>
      </c>
      <c r="S398" s="837">
        <v>0.33333333333333331</v>
      </c>
      <c r="T398" s="836">
        <v>1</v>
      </c>
      <c r="U398" s="838">
        <v>0.5</v>
      </c>
    </row>
    <row r="399" spans="1:21" ht="14.4" customHeight="1" x14ac:dyDescent="0.3">
      <c r="A399" s="831">
        <v>7</v>
      </c>
      <c r="B399" s="832" t="s">
        <v>1449</v>
      </c>
      <c r="C399" s="832" t="s">
        <v>1454</v>
      </c>
      <c r="D399" s="833" t="s">
        <v>2220</v>
      </c>
      <c r="E399" s="834" t="s">
        <v>1478</v>
      </c>
      <c r="F399" s="832" t="s">
        <v>1450</v>
      </c>
      <c r="G399" s="832" t="s">
        <v>1988</v>
      </c>
      <c r="H399" s="832" t="s">
        <v>568</v>
      </c>
      <c r="I399" s="832" t="s">
        <v>2052</v>
      </c>
      <c r="J399" s="832" t="s">
        <v>2053</v>
      </c>
      <c r="K399" s="832" t="s">
        <v>1663</v>
      </c>
      <c r="L399" s="835">
        <v>66.97</v>
      </c>
      <c r="M399" s="835">
        <v>66.97</v>
      </c>
      <c r="N399" s="832">
        <v>1</v>
      </c>
      <c r="O399" s="836">
        <v>1</v>
      </c>
      <c r="P399" s="835">
        <v>66.97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7</v>
      </c>
      <c r="B400" s="832" t="s">
        <v>1449</v>
      </c>
      <c r="C400" s="832" t="s">
        <v>1454</v>
      </c>
      <c r="D400" s="833" t="s">
        <v>2220</v>
      </c>
      <c r="E400" s="834" t="s">
        <v>1478</v>
      </c>
      <c r="F400" s="832" t="s">
        <v>1450</v>
      </c>
      <c r="G400" s="832" t="s">
        <v>2054</v>
      </c>
      <c r="H400" s="832" t="s">
        <v>657</v>
      </c>
      <c r="I400" s="832" t="s">
        <v>1270</v>
      </c>
      <c r="J400" s="832" t="s">
        <v>958</v>
      </c>
      <c r="K400" s="832" t="s">
        <v>1271</v>
      </c>
      <c r="L400" s="835">
        <v>27.5</v>
      </c>
      <c r="M400" s="835">
        <v>55</v>
      </c>
      <c r="N400" s="832">
        <v>2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7</v>
      </c>
      <c r="B401" s="832" t="s">
        <v>1449</v>
      </c>
      <c r="C401" s="832" t="s">
        <v>1454</v>
      </c>
      <c r="D401" s="833" t="s">
        <v>2220</v>
      </c>
      <c r="E401" s="834" t="s">
        <v>1478</v>
      </c>
      <c r="F401" s="832" t="s">
        <v>1450</v>
      </c>
      <c r="G401" s="832" t="s">
        <v>1753</v>
      </c>
      <c r="H401" s="832" t="s">
        <v>568</v>
      </c>
      <c r="I401" s="832" t="s">
        <v>1754</v>
      </c>
      <c r="J401" s="832" t="s">
        <v>1755</v>
      </c>
      <c r="K401" s="832" t="s">
        <v>1400</v>
      </c>
      <c r="L401" s="835">
        <v>208.18</v>
      </c>
      <c r="M401" s="835">
        <v>1040.9000000000001</v>
      </c>
      <c r="N401" s="832">
        <v>5</v>
      </c>
      <c r="O401" s="836">
        <v>1</v>
      </c>
      <c r="P401" s="835">
        <v>1040.9000000000001</v>
      </c>
      <c r="Q401" s="837">
        <v>1</v>
      </c>
      <c r="R401" s="832">
        <v>5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7</v>
      </c>
      <c r="B402" s="832" t="s">
        <v>1449</v>
      </c>
      <c r="C402" s="832" t="s">
        <v>1454</v>
      </c>
      <c r="D402" s="833" t="s">
        <v>2220</v>
      </c>
      <c r="E402" s="834" t="s">
        <v>1478</v>
      </c>
      <c r="F402" s="832" t="s">
        <v>1450</v>
      </c>
      <c r="G402" s="832" t="s">
        <v>1528</v>
      </c>
      <c r="H402" s="832" t="s">
        <v>657</v>
      </c>
      <c r="I402" s="832" t="s">
        <v>1353</v>
      </c>
      <c r="J402" s="832" t="s">
        <v>712</v>
      </c>
      <c r="K402" s="832" t="s">
        <v>1354</v>
      </c>
      <c r="L402" s="835">
        <v>48.42</v>
      </c>
      <c r="M402" s="835">
        <v>48.42</v>
      </c>
      <c r="N402" s="832">
        <v>1</v>
      </c>
      <c r="O402" s="836">
        <v>0.5</v>
      </c>
      <c r="P402" s="835">
        <v>48.42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7</v>
      </c>
      <c r="B403" s="832" t="s">
        <v>1449</v>
      </c>
      <c r="C403" s="832" t="s">
        <v>1454</v>
      </c>
      <c r="D403" s="833" t="s">
        <v>2220</v>
      </c>
      <c r="E403" s="834" t="s">
        <v>1478</v>
      </c>
      <c r="F403" s="832" t="s">
        <v>1450</v>
      </c>
      <c r="G403" s="832" t="s">
        <v>1528</v>
      </c>
      <c r="H403" s="832" t="s">
        <v>568</v>
      </c>
      <c r="I403" s="832" t="s">
        <v>1992</v>
      </c>
      <c r="J403" s="832" t="s">
        <v>712</v>
      </c>
      <c r="K403" s="832" t="s">
        <v>1993</v>
      </c>
      <c r="L403" s="835">
        <v>48.42</v>
      </c>
      <c r="M403" s="835">
        <v>96.84</v>
      </c>
      <c r="N403" s="832">
        <v>2</v>
      </c>
      <c r="O403" s="836">
        <v>1.5</v>
      </c>
      <c r="P403" s="835">
        <v>48.42</v>
      </c>
      <c r="Q403" s="837">
        <v>0.5</v>
      </c>
      <c r="R403" s="832">
        <v>1</v>
      </c>
      <c r="S403" s="837">
        <v>0.5</v>
      </c>
      <c r="T403" s="836">
        <v>1</v>
      </c>
      <c r="U403" s="838">
        <v>0.66666666666666663</v>
      </c>
    </row>
    <row r="404" spans="1:21" ht="14.4" customHeight="1" x14ac:dyDescent="0.3">
      <c r="A404" s="831">
        <v>7</v>
      </c>
      <c r="B404" s="832" t="s">
        <v>1449</v>
      </c>
      <c r="C404" s="832" t="s">
        <v>1454</v>
      </c>
      <c r="D404" s="833" t="s">
        <v>2220</v>
      </c>
      <c r="E404" s="834" t="s">
        <v>1478</v>
      </c>
      <c r="F404" s="832" t="s">
        <v>1450</v>
      </c>
      <c r="G404" s="832" t="s">
        <v>1760</v>
      </c>
      <c r="H404" s="832" t="s">
        <v>568</v>
      </c>
      <c r="I404" s="832" t="s">
        <v>1994</v>
      </c>
      <c r="J404" s="832" t="s">
        <v>1995</v>
      </c>
      <c r="K404" s="832" t="s">
        <v>1767</v>
      </c>
      <c r="L404" s="835">
        <v>1019.46</v>
      </c>
      <c r="M404" s="835">
        <v>4077.84</v>
      </c>
      <c r="N404" s="832">
        <v>4</v>
      </c>
      <c r="O404" s="836">
        <v>1</v>
      </c>
      <c r="P404" s="835">
        <v>4077.84</v>
      </c>
      <c r="Q404" s="837">
        <v>1</v>
      </c>
      <c r="R404" s="832">
        <v>4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7</v>
      </c>
      <c r="B405" s="832" t="s">
        <v>1449</v>
      </c>
      <c r="C405" s="832" t="s">
        <v>1454</v>
      </c>
      <c r="D405" s="833" t="s">
        <v>2220</v>
      </c>
      <c r="E405" s="834" t="s">
        <v>1478</v>
      </c>
      <c r="F405" s="832" t="s">
        <v>1450</v>
      </c>
      <c r="G405" s="832" t="s">
        <v>1760</v>
      </c>
      <c r="H405" s="832" t="s">
        <v>657</v>
      </c>
      <c r="I405" s="832" t="s">
        <v>1768</v>
      </c>
      <c r="J405" s="832" t="s">
        <v>1769</v>
      </c>
      <c r="K405" s="832" t="s">
        <v>1763</v>
      </c>
      <c r="L405" s="835">
        <v>2038.93</v>
      </c>
      <c r="M405" s="835">
        <v>16311.44</v>
      </c>
      <c r="N405" s="832">
        <v>8</v>
      </c>
      <c r="O405" s="836">
        <v>4</v>
      </c>
      <c r="P405" s="835">
        <v>16311.44</v>
      </c>
      <c r="Q405" s="837">
        <v>1</v>
      </c>
      <c r="R405" s="832">
        <v>8</v>
      </c>
      <c r="S405" s="837">
        <v>1</v>
      </c>
      <c r="T405" s="836">
        <v>4</v>
      </c>
      <c r="U405" s="838">
        <v>1</v>
      </c>
    </row>
    <row r="406" spans="1:21" ht="14.4" customHeight="1" x14ac:dyDescent="0.3">
      <c r="A406" s="831">
        <v>7</v>
      </c>
      <c r="B406" s="832" t="s">
        <v>1449</v>
      </c>
      <c r="C406" s="832" t="s">
        <v>1454</v>
      </c>
      <c r="D406" s="833" t="s">
        <v>2220</v>
      </c>
      <c r="E406" s="834" t="s">
        <v>1478</v>
      </c>
      <c r="F406" s="832" t="s">
        <v>1450</v>
      </c>
      <c r="G406" s="832" t="s">
        <v>1760</v>
      </c>
      <c r="H406" s="832" t="s">
        <v>657</v>
      </c>
      <c r="I406" s="832" t="s">
        <v>1772</v>
      </c>
      <c r="J406" s="832" t="s">
        <v>1769</v>
      </c>
      <c r="K406" s="832" t="s">
        <v>1765</v>
      </c>
      <c r="L406" s="835">
        <v>552.64</v>
      </c>
      <c r="M406" s="835">
        <v>1657.92</v>
      </c>
      <c r="N406" s="832">
        <v>3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7</v>
      </c>
      <c r="B407" s="832" t="s">
        <v>1449</v>
      </c>
      <c r="C407" s="832" t="s">
        <v>1454</v>
      </c>
      <c r="D407" s="833" t="s">
        <v>2220</v>
      </c>
      <c r="E407" s="834" t="s">
        <v>1478</v>
      </c>
      <c r="F407" s="832" t="s">
        <v>1450</v>
      </c>
      <c r="G407" s="832" t="s">
        <v>1760</v>
      </c>
      <c r="H407" s="832" t="s">
        <v>657</v>
      </c>
      <c r="I407" s="832" t="s">
        <v>1773</v>
      </c>
      <c r="J407" s="832" t="s">
        <v>1769</v>
      </c>
      <c r="K407" s="832" t="s">
        <v>1767</v>
      </c>
      <c r="L407" s="835">
        <v>1019.46</v>
      </c>
      <c r="M407" s="835">
        <v>6116.76</v>
      </c>
      <c r="N407" s="832">
        <v>6</v>
      </c>
      <c r="O407" s="836">
        <v>3</v>
      </c>
      <c r="P407" s="835">
        <v>6116.76</v>
      </c>
      <c r="Q407" s="837">
        <v>1</v>
      </c>
      <c r="R407" s="832">
        <v>6</v>
      </c>
      <c r="S407" s="837">
        <v>1</v>
      </c>
      <c r="T407" s="836">
        <v>3</v>
      </c>
      <c r="U407" s="838">
        <v>1</v>
      </c>
    </row>
    <row r="408" spans="1:21" ht="14.4" customHeight="1" x14ac:dyDescent="0.3">
      <c r="A408" s="831">
        <v>7</v>
      </c>
      <c r="B408" s="832" t="s">
        <v>1449</v>
      </c>
      <c r="C408" s="832" t="s">
        <v>1454</v>
      </c>
      <c r="D408" s="833" t="s">
        <v>2220</v>
      </c>
      <c r="E408" s="834" t="s">
        <v>1478</v>
      </c>
      <c r="F408" s="832" t="s">
        <v>1450</v>
      </c>
      <c r="G408" s="832" t="s">
        <v>1778</v>
      </c>
      <c r="H408" s="832" t="s">
        <v>568</v>
      </c>
      <c r="I408" s="832" t="s">
        <v>1883</v>
      </c>
      <c r="J408" s="832" t="s">
        <v>1838</v>
      </c>
      <c r="K408" s="832" t="s">
        <v>1784</v>
      </c>
      <c r="L408" s="835">
        <v>1195.75</v>
      </c>
      <c r="M408" s="835">
        <v>5978.75</v>
      </c>
      <c r="N408" s="832">
        <v>5</v>
      </c>
      <c r="O408" s="836">
        <v>0.5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7</v>
      </c>
      <c r="B409" s="832" t="s">
        <v>1449</v>
      </c>
      <c r="C409" s="832" t="s">
        <v>1454</v>
      </c>
      <c r="D409" s="833" t="s">
        <v>2220</v>
      </c>
      <c r="E409" s="834" t="s">
        <v>1478</v>
      </c>
      <c r="F409" s="832" t="s">
        <v>1450</v>
      </c>
      <c r="G409" s="832" t="s">
        <v>1778</v>
      </c>
      <c r="H409" s="832" t="s">
        <v>657</v>
      </c>
      <c r="I409" s="832" t="s">
        <v>1779</v>
      </c>
      <c r="J409" s="832" t="s">
        <v>1780</v>
      </c>
      <c r="K409" s="832" t="s">
        <v>1781</v>
      </c>
      <c r="L409" s="835">
        <v>597.88</v>
      </c>
      <c r="M409" s="835">
        <v>1195.76</v>
      </c>
      <c r="N409" s="832">
        <v>2</v>
      </c>
      <c r="O409" s="836">
        <v>1</v>
      </c>
      <c r="P409" s="835">
        <v>1195.76</v>
      </c>
      <c r="Q409" s="837">
        <v>1</v>
      </c>
      <c r="R409" s="832">
        <v>2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7</v>
      </c>
      <c r="B410" s="832" t="s">
        <v>1449</v>
      </c>
      <c r="C410" s="832" t="s">
        <v>1454</v>
      </c>
      <c r="D410" s="833" t="s">
        <v>2220</v>
      </c>
      <c r="E410" s="834" t="s">
        <v>1478</v>
      </c>
      <c r="F410" s="832" t="s">
        <v>1450</v>
      </c>
      <c r="G410" s="832" t="s">
        <v>1778</v>
      </c>
      <c r="H410" s="832" t="s">
        <v>657</v>
      </c>
      <c r="I410" s="832" t="s">
        <v>1788</v>
      </c>
      <c r="J410" s="832" t="s">
        <v>1780</v>
      </c>
      <c r="K410" s="832" t="s">
        <v>1784</v>
      </c>
      <c r="L410" s="835">
        <v>1195.75</v>
      </c>
      <c r="M410" s="835">
        <v>3587.25</v>
      </c>
      <c r="N410" s="832">
        <v>3</v>
      </c>
      <c r="O410" s="836">
        <v>0.5</v>
      </c>
      <c r="P410" s="835">
        <v>3587.25</v>
      </c>
      <c r="Q410" s="837">
        <v>1</v>
      </c>
      <c r="R410" s="832">
        <v>3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7</v>
      </c>
      <c r="B411" s="832" t="s">
        <v>1449</v>
      </c>
      <c r="C411" s="832" t="s">
        <v>1454</v>
      </c>
      <c r="D411" s="833" t="s">
        <v>2220</v>
      </c>
      <c r="E411" s="834" t="s">
        <v>1478</v>
      </c>
      <c r="F411" s="832" t="s">
        <v>1450</v>
      </c>
      <c r="G411" s="832" t="s">
        <v>1778</v>
      </c>
      <c r="H411" s="832" t="s">
        <v>568</v>
      </c>
      <c r="I411" s="832" t="s">
        <v>2055</v>
      </c>
      <c r="J411" s="832" t="s">
        <v>1780</v>
      </c>
      <c r="K411" s="832" t="s">
        <v>2056</v>
      </c>
      <c r="L411" s="835">
        <v>1286.6199999999999</v>
      </c>
      <c r="M411" s="835">
        <v>1286.6199999999999</v>
      </c>
      <c r="N411" s="832">
        <v>1</v>
      </c>
      <c r="O411" s="836">
        <v>1</v>
      </c>
      <c r="P411" s="835">
        <v>1286.6199999999999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7</v>
      </c>
      <c r="B412" s="832" t="s">
        <v>1449</v>
      </c>
      <c r="C412" s="832" t="s">
        <v>1454</v>
      </c>
      <c r="D412" s="833" t="s">
        <v>2220</v>
      </c>
      <c r="E412" s="834" t="s">
        <v>1478</v>
      </c>
      <c r="F412" s="832" t="s">
        <v>1450</v>
      </c>
      <c r="G412" s="832" t="s">
        <v>1655</v>
      </c>
      <c r="H412" s="832" t="s">
        <v>657</v>
      </c>
      <c r="I412" s="832" t="s">
        <v>1369</v>
      </c>
      <c r="J412" s="832" t="s">
        <v>1370</v>
      </c>
      <c r="K412" s="832" t="s">
        <v>1371</v>
      </c>
      <c r="L412" s="835">
        <v>0</v>
      </c>
      <c r="M412" s="835">
        <v>0</v>
      </c>
      <c r="N412" s="832">
        <v>3</v>
      </c>
      <c r="O412" s="836">
        <v>0.5</v>
      </c>
      <c r="P412" s="835">
        <v>0</v>
      </c>
      <c r="Q412" s="837"/>
      <c r="R412" s="832">
        <v>3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7</v>
      </c>
      <c r="B413" s="832" t="s">
        <v>1449</v>
      </c>
      <c r="C413" s="832" t="s">
        <v>1454</v>
      </c>
      <c r="D413" s="833" t="s">
        <v>2220</v>
      </c>
      <c r="E413" s="834" t="s">
        <v>1478</v>
      </c>
      <c r="F413" s="832" t="s">
        <v>1450</v>
      </c>
      <c r="G413" s="832" t="s">
        <v>1655</v>
      </c>
      <c r="H413" s="832" t="s">
        <v>568</v>
      </c>
      <c r="I413" s="832" t="s">
        <v>1888</v>
      </c>
      <c r="J413" s="832" t="s">
        <v>1889</v>
      </c>
      <c r="K413" s="832" t="s">
        <v>1890</v>
      </c>
      <c r="L413" s="835">
        <v>227.69</v>
      </c>
      <c r="M413" s="835">
        <v>227.69</v>
      </c>
      <c r="N413" s="832">
        <v>1</v>
      </c>
      <c r="O413" s="836">
        <v>1</v>
      </c>
      <c r="P413" s="835">
        <v>227.69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7</v>
      </c>
      <c r="B414" s="832" t="s">
        <v>1449</v>
      </c>
      <c r="C414" s="832" t="s">
        <v>1454</v>
      </c>
      <c r="D414" s="833" t="s">
        <v>2220</v>
      </c>
      <c r="E414" s="834" t="s">
        <v>1478</v>
      </c>
      <c r="F414" s="832" t="s">
        <v>1450</v>
      </c>
      <c r="G414" s="832" t="s">
        <v>2057</v>
      </c>
      <c r="H414" s="832" t="s">
        <v>568</v>
      </c>
      <c r="I414" s="832" t="s">
        <v>2058</v>
      </c>
      <c r="J414" s="832" t="s">
        <v>2059</v>
      </c>
      <c r="K414" s="832" t="s">
        <v>2060</v>
      </c>
      <c r="L414" s="835">
        <v>99.75</v>
      </c>
      <c r="M414" s="835">
        <v>99.75</v>
      </c>
      <c r="N414" s="832">
        <v>1</v>
      </c>
      <c r="O414" s="836">
        <v>1</v>
      </c>
      <c r="P414" s="835">
        <v>99.75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7</v>
      </c>
      <c r="B415" s="832" t="s">
        <v>1449</v>
      </c>
      <c r="C415" s="832" t="s">
        <v>1454</v>
      </c>
      <c r="D415" s="833" t="s">
        <v>2220</v>
      </c>
      <c r="E415" s="834" t="s">
        <v>1478</v>
      </c>
      <c r="F415" s="832" t="s">
        <v>1450</v>
      </c>
      <c r="G415" s="832" t="s">
        <v>2000</v>
      </c>
      <c r="H415" s="832" t="s">
        <v>657</v>
      </c>
      <c r="I415" s="832" t="s">
        <v>2061</v>
      </c>
      <c r="J415" s="832" t="s">
        <v>2005</v>
      </c>
      <c r="K415" s="832" t="s">
        <v>2062</v>
      </c>
      <c r="L415" s="835">
        <v>120.77</v>
      </c>
      <c r="M415" s="835">
        <v>362.31</v>
      </c>
      <c r="N415" s="832">
        <v>3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7</v>
      </c>
      <c r="B416" s="832" t="s">
        <v>1449</v>
      </c>
      <c r="C416" s="832" t="s">
        <v>1454</v>
      </c>
      <c r="D416" s="833" t="s">
        <v>2220</v>
      </c>
      <c r="E416" s="834" t="s">
        <v>1478</v>
      </c>
      <c r="F416" s="832" t="s">
        <v>1450</v>
      </c>
      <c r="G416" s="832" t="s">
        <v>1793</v>
      </c>
      <c r="H416" s="832" t="s">
        <v>568</v>
      </c>
      <c r="I416" s="832" t="s">
        <v>1797</v>
      </c>
      <c r="J416" s="832" t="s">
        <v>1795</v>
      </c>
      <c r="K416" s="832" t="s">
        <v>1798</v>
      </c>
      <c r="L416" s="835">
        <v>552.64</v>
      </c>
      <c r="M416" s="835">
        <v>1105.28</v>
      </c>
      <c r="N416" s="832">
        <v>2</v>
      </c>
      <c r="O416" s="836">
        <v>2</v>
      </c>
      <c r="P416" s="835">
        <v>1105.28</v>
      </c>
      <c r="Q416" s="837">
        <v>1</v>
      </c>
      <c r="R416" s="832">
        <v>2</v>
      </c>
      <c r="S416" s="837">
        <v>1</v>
      </c>
      <c r="T416" s="836">
        <v>2</v>
      </c>
      <c r="U416" s="838">
        <v>1</v>
      </c>
    </row>
    <row r="417" spans="1:21" ht="14.4" customHeight="1" x14ac:dyDescent="0.3">
      <c r="A417" s="831">
        <v>7</v>
      </c>
      <c r="B417" s="832" t="s">
        <v>1449</v>
      </c>
      <c r="C417" s="832" t="s">
        <v>1454</v>
      </c>
      <c r="D417" s="833" t="s">
        <v>2220</v>
      </c>
      <c r="E417" s="834" t="s">
        <v>1478</v>
      </c>
      <c r="F417" s="832" t="s">
        <v>1450</v>
      </c>
      <c r="G417" s="832" t="s">
        <v>1793</v>
      </c>
      <c r="H417" s="832" t="s">
        <v>568</v>
      </c>
      <c r="I417" s="832" t="s">
        <v>2063</v>
      </c>
      <c r="J417" s="832" t="s">
        <v>1795</v>
      </c>
      <c r="K417" s="832" t="s">
        <v>2064</v>
      </c>
      <c r="L417" s="835">
        <v>1274.33</v>
      </c>
      <c r="M417" s="835">
        <v>3822.99</v>
      </c>
      <c r="N417" s="832">
        <v>3</v>
      </c>
      <c r="O417" s="836">
        <v>1</v>
      </c>
      <c r="P417" s="835">
        <v>3822.99</v>
      </c>
      <c r="Q417" s="837">
        <v>1</v>
      </c>
      <c r="R417" s="832">
        <v>3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7</v>
      </c>
      <c r="B418" s="832" t="s">
        <v>1449</v>
      </c>
      <c r="C418" s="832" t="s">
        <v>1454</v>
      </c>
      <c r="D418" s="833" t="s">
        <v>2220</v>
      </c>
      <c r="E418" s="834" t="s">
        <v>1478</v>
      </c>
      <c r="F418" s="832" t="s">
        <v>1450</v>
      </c>
      <c r="G418" s="832" t="s">
        <v>1793</v>
      </c>
      <c r="H418" s="832" t="s">
        <v>568</v>
      </c>
      <c r="I418" s="832" t="s">
        <v>2065</v>
      </c>
      <c r="J418" s="832" t="s">
        <v>2066</v>
      </c>
      <c r="K418" s="832" t="s">
        <v>2067</v>
      </c>
      <c r="L418" s="835">
        <v>127.43</v>
      </c>
      <c r="M418" s="835">
        <v>382.29</v>
      </c>
      <c r="N418" s="832">
        <v>3</v>
      </c>
      <c r="O418" s="836">
        <v>1</v>
      </c>
      <c r="P418" s="835">
        <v>382.29</v>
      </c>
      <c r="Q418" s="837">
        <v>1</v>
      </c>
      <c r="R418" s="832">
        <v>3</v>
      </c>
      <c r="S418" s="837">
        <v>1</v>
      </c>
      <c r="T418" s="836">
        <v>1</v>
      </c>
      <c r="U418" s="838">
        <v>1</v>
      </c>
    </row>
    <row r="419" spans="1:21" ht="14.4" customHeight="1" x14ac:dyDescent="0.3">
      <c r="A419" s="831">
        <v>7</v>
      </c>
      <c r="B419" s="832" t="s">
        <v>1449</v>
      </c>
      <c r="C419" s="832" t="s">
        <v>1454</v>
      </c>
      <c r="D419" s="833" t="s">
        <v>2220</v>
      </c>
      <c r="E419" s="834" t="s">
        <v>1478</v>
      </c>
      <c r="F419" s="832" t="s">
        <v>1450</v>
      </c>
      <c r="G419" s="832" t="s">
        <v>2068</v>
      </c>
      <c r="H419" s="832" t="s">
        <v>568</v>
      </c>
      <c r="I419" s="832" t="s">
        <v>2069</v>
      </c>
      <c r="J419" s="832" t="s">
        <v>2070</v>
      </c>
      <c r="K419" s="832" t="s">
        <v>2071</v>
      </c>
      <c r="L419" s="835">
        <v>0</v>
      </c>
      <c r="M419" s="835">
        <v>0</v>
      </c>
      <c r="N419" s="832">
        <v>1</v>
      </c>
      <c r="O419" s="836">
        <v>1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7</v>
      </c>
      <c r="B420" s="832" t="s">
        <v>1449</v>
      </c>
      <c r="C420" s="832" t="s">
        <v>1454</v>
      </c>
      <c r="D420" s="833" t="s">
        <v>2220</v>
      </c>
      <c r="E420" s="834" t="s">
        <v>1478</v>
      </c>
      <c r="F420" s="832" t="s">
        <v>1450</v>
      </c>
      <c r="G420" s="832" t="s">
        <v>1806</v>
      </c>
      <c r="H420" s="832" t="s">
        <v>568</v>
      </c>
      <c r="I420" s="832" t="s">
        <v>2072</v>
      </c>
      <c r="J420" s="832" t="s">
        <v>2073</v>
      </c>
      <c r="K420" s="832" t="s">
        <v>1942</v>
      </c>
      <c r="L420" s="835">
        <v>187.92</v>
      </c>
      <c r="M420" s="835">
        <v>1127.52</v>
      </c>
      <c r="N420" s="832">
        <v>6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7</v>
      </c>
      <c r="B421" s="832" t="s">
        <v>1449</v>
      </c>
      <c r="C421" s="832" t="s">
        <v>1454</v>
      </c>
      <c r="D421" s="833" t="s">
        <v>2220</v>
      </c>
      <c r="E421" s="834" t="s">
        <v>1478</v>
      </c>
      <c r="F421" s="832" t="s">
        <v>1450</v>
      </c>
      <c r="G421" s="832" t="s">
        <v>1806</v>
      </c>
      <c r="H421" s="832" t="s">
        <v>568</v>
      </c>
      <c r="I421" s="832" t="s">
        <v>1940</v>
      </c>
      <c r="J421" s="832" t="s">
        <v>1941</v>
      </c>
      <c r="K421" s="832" t="s">
        <v>1942</v>
      </c>
      <c r="L421" s="835">
        <v>187.92</v>
      </c>
      <c r="M421" s="835">
        <v>2630.88</v>
      </c>
      <c r="N421" s="832">
        <v>14</v>
      </c>
      <c r="O421" s="836">
        <v>2.5</v>
      </c>
      <c r="P421" s="835">
        <v>2630.88</v>
      </c>
      <c r="Q421" s="837">
        <v>1</v>
      </c>
      <c r="R421" s="832">
        <v>14</v>
      </c>
      <c r="S421" s="837">
        <v>1</v>
      </c>
      <c r="T421" s="836">
        <v>2.5</v>
      </c>
      <c r="U421" s="838">
        <v>1</v>
      </c>
    </row>
    <row r="422" spans="1:21" ht="14.4" customHeight="1" x14ac:dyDescent="0.3">
      <c r="A422" s="831">
        <v>7</v>
      </c>
      <c r="B422" s="832" t="s">
        <v>1449</v>
      </c>
      <c r="C422" s="832" t="s">
        <v>1454</v>
      </c>
      <c r="D422" s="833" t="s">
        <v>2220</v>
      </c>
      <c r="E422" s="834" t="s">
        <v>1478</v>
      </c>
      <c r="F422" s="832" t="s">
        <v>1450</v>
      </c>
      <c r="G422" s="832" t="s">
        <v>1806</v>
      </c>
      <c r="H422" s="832" t="s">
        <v>568</v>
      </c>
      <c r="I422" s="832" t="s">
        <v>2007</v>
      </c>
      <c r="J422" s="832" t="s">
        <v>2008</v>
      </c>
      <c r="K422" s="832" t="s">
        <v>1932</v>
      </c>
      <c r="L422" s="835">
        <v>93.96</v>
      </c>
      <c r="M422" s="835">
        <v>93.96</v>
      </c>
      <c r="N422" s="832">
        <v>1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7</v>
      </c>
      <c r="B423" s="832" t="s">
        <v>1449</v>
      </c>
      <c r="C423" s="832" t="s">
        <v>1454</v>
      </c>
      <c r="D423" s="833" t="s">
        <v>2220</v>
      </c>
      <c r="E423" s="834" t="s">
        <v>1478</v>
      </c>
      <c r="F423" s="832" t="s">
        <v>1450</v>
      </c>
      <c r="G423" s="832" t="s">
        <v>1813</v>
      </c>
      <c r="H423" s="832" t="s">
        <v>657</v>
      </c>
      <c r="I423" s="832" t="s">
        <v>1814</v>
      </c>
      <c r="J423" s="832" t="s">
        <v>1815</v>
      </c>
      <c r="K423" s="832" t="s">
        <v>1816</v>
      </c>
      <c r="L423" s="835">
        <v>80.53</v>
      </c>
      <c r="M423" s="835">
        <v>241.59</v>
      </c>
      <c r="N423" s="832">
        <v>3</v>
      </c>
      <c r="O423" s="836">
        <v>0.5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7</v>
      </c>
      <c r="B424" s="832" t="s">
        <v>1449</v>
      </c>
      <c r="C424" s="832" t="s">
        <v>1454</v>
      </c>
      <c r="D424" s="833" t="s">
        <v>2220</v>
      </c>
      <c r="E424" s="834" t="s">
        <v>1478</v>
      </c>
      <c r="F424" s="832" t="s">
        <v>1450</v>
      </c>
      <c r="G424" s="832" t="s">
        <v>1813</v>
      </c>
      <c r="H424" s="832" t="s">
        <v>657</v>
      </c>
      <c r="I424" s="832" t="s">
        <v>1817</v>
      </c>
      <c r="J424" s="832" t="s">
        <v>1815</v>
      </c>
      <c r="K424" s="832" t="s">
        <v>1818</v>
      </c>
      <c r="L424" s="835">
        <v>533.42999999999995</v>
      </c>
      <c r="M424" s="835">
        <v>1066.8599999999999</v>
      </c>
      <c r="N424" s="832">
        <v>2</v>
      </c>
      <c r="O424" s="836">
        <v>0.5</v>
      </c>
      <c r="P424" s="835">
        <v>1066.8599999999999</v>
      </c>
      <c r="Q424" s="837">
        <v>1</v>
      </c>
      <c r="R424" s="832">
        <v>2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7</v>
      </c>
      <c r="B425" s="832" t="s">
        <v>1449</v>
      </c>
      <c r="C425" s="832" t="s">
        <v>1454</v>
      </c>
      <c r="D425" s="833" t="s">
        <v>2220</v>
      </c>
      <c r="E425" s="834" t="s">
        <v>1478</v>
      </c>
      <c r="F425" s="832" t="s">
        <v>1450</v>
      </c>
      <c r="G425" s="832" t="s">
        <v>2074</v>
      </c>
      <c r="H425" s="832" t="s">
        <v>568</v>
      </c>
      <c r="I425" s="832" t="s">
        <v>2075</v>
      </c>
      <c r="J425" s="832" t="s">
        <v>2076</v>
      </c>
      <c r="K425" s="832" t="s">
        <v>2077</v>
      </c>
      <c r="L425" s="835">
        <v>0</v>
      </c>
      <c r="M425" s="835">
        <v>0</v>
      </c>
      <c r="N425" s="832">
        <v>2</v>
      </c>
      <c r="O425" s="836">
        <v>1</v>
      </c>
      <c r="P425" s="835"/>
      <c r="Q425" s="837"/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7</v>
      </c>
      <c r="B426" s="832" t="s">
        <v>1449</v>
      </c>
      <c r="C426" s="832" t="s">
        <v>1454</v>
      </c>
      <c r="D426" s="833" t="s">
        <v>2220</v>
      </c>
      <c r="E426" s="834" t="s">
        <v>1478</v>
      </c>
      <c r="F426" s="832" t="s">
        <v>1450</v>
      </c>
      <c r="G426" s="832" t="s">
        <v>1503</v>
      </c>
      <c r="H426" s="832" t="s">
        <v>568</v>
      </c>
      <c r="I426" s="832" t="s">
        <v>2078</v>
      </c>
      <c r="J426" s="832" t="s">
        <v>2079</v>
      </c>
      <c r="K426" s="832" t="s">
        <v>2032</v>
      </c>
      <c r="L426" s="835">
        <v>0</v>
      </c>
      <c r="M426" s="835">
        <v>0</v>
      </c>
      <c r="N426" s="832">
        <v>1</v>
      </c>
      <c r="O426" s="836">
        <v>0.5</v>
      </c>
      <c r="P426" s="835"/>
      <c r="Q426" s="837"/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7</v>
      </c>
      <c r="B427" s="832" t="s">
        <v>1449</v>
      </c>
      <c r="C427" s="832" t="s">
        <v>1454</v>
      </c>
      <c r="D427" s="833" t="s">
        <v>2220</v>
      </c>
      <c r="E427" s="834" t="s">
        <v>1478</v>
      </c>
      <c r="F427" s="832" t="s">
        <v>1450</v>
      </c>
      <c r="G427" s="832" t="s">
        <v>1503</v>
      </c>
      <c r="H427" s="832" t="s">
        <v>657</v>
      </c>
      <c r="I427" s="832" t="s">
        <v>1386</v>
      </c>
      <c r="J427" s="832" t="s">
        <v>980</v>
      </c>
      <c r="K427" s="832" t="s">
        <v>1387</v>
      </c>
      <c r="L427" s="835">
        <v>0</v>
      </c>
      <c r="M427" s="835">
        <v>0</v>
      </c>
      <c r="N427" s="832">
        <v>1</v>
      </c>
      <c r="O427" s="836">
        <v>1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7</v>
      </c>
      <c r="B428" s="832" t="s">
        <v>1449</v>
      </c>
      <c r="C428" s="832" t="s">
        <v>1454</v>
      </c>
      <c r="D428" s="833" t="s">
        <v>2220</v>
      </c>
      <c r="E428" s="834" t="s">
        <v>1478</v>
      </c>
      <c r="F428" s="832" t="s">
        <v>1450</v>
      </c>
      <c r="G428" s="832" t="s">
        <v>1503</v>
      </c>
      <c r="H428" s="832" t="s">
        <v>568</v>
      </c>
      <c r="I428" s="832" t="s">
        <v>2080</v>
      </c>
      <c r="J428" s="832" t="s">
        <v>2031</v>
      </c>
      <c r="K428" s="832" t="s">
        <v>1505</v>
      </c>
      <c r="L428" s="835">
        <v>0</v>
      </c>
      <c r="M428" s="835">
        <v>0</v>
      </c>
      <c r="N428" s="832">
        <v>3</v>
      </c>
      <c r="O428" s="836">
        <v>1</v>
      </c>
      <c r="P428" s="835">
        <v>0</v>
      </c>
      <c r="Q428" s="837"/>
      <c r="R428" s="832">
        <v>3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7</v>
      </c>
      <c r="B429" s="832" t="s">
        <v>1449</v>
      </c>
      <c r="C429" s="832" t="s">
        <v>1454</v>
      </c>
      <c r="D429" s="833" t="s">
        <v>2220</v>
      </c>
      <c r="E429" s="834" t="s">
        <v>1478</v>
      </c>
      <c r="F429" s="832" t="s">
        <v>1450</v>
      </c>
      <c r="G429" s="832" t="s">
        <v>1552</v>
      </c>
      <c r="H429" s="832" t="s">
        <v>568</v>
      </c>
      <c r="I429" s="832" t="s">
        <v>1895</v>
      </c>
      <c r="J429" s="832" t="s">
        <v>1554</v>
      </c>
      <c r="K429" s="832" t="s">
        <v>1896</v>
      </c>
      <c r="L429" s="835">
        <v>99.94</v>
      </c>
      <c r="M429" s="835">
        <v>999.4</v>
      </c>
      <c r="N429" s="832">
        <v>10</v>
      </c>
      <c r="O429" s="836">
        <v>1.5</v>
      </c>
      <c r="P429" s="835">
        <v>999.4</v>
      </c>
      <c r="Q429" s="837">
        <v>1</v>
      </c>
      <c r="R429" s="832">
        <v>10</v>
      </c>
      <c r="S429" s="837">
        <v>1</v>
      </c>
      <c r="T429" s="836">
        <v>1.5</v>
      </c>
      <c r="U429" s="838">
        <v>1</v>
      </c>
    </row>
    <row r="430" spans="1:21" ht="14.4" customHeight="1" x14ac:dyDescent="0.3">
      <c r="A430" s="831">
        <v>7</v>
      </c>
      <c r="B430" s="832" t="s">
        <v>1449</v>
      </c>
      <c r="C430" s="832" t="s">
        <v>1454</v>
      </c>
      <c r="D430" s="833" t="s">
        <v>2220</v>
      </c>
      <c r="E430" s="834" t="s">
        <v>1478</v>
      </c>
      <c r="F430" s="832" t="s">
        <v>1450</v>
      </c>
      <c r="G430" s="832" t="s">
        <v>1552</v>
      </c>
      <c r="H430" s="832" t="s">
        <v>568</v>
      </c>
      <c r="I430" s="832" t="s">
        <v>1553</v>
      </c>
      <c r="J430" s="832" t="s">
        <v>1554</v>
      </c>
      <c r="K430" s="832" t="s">
        <v>1555</v>
      </c>
      <c r="L430" s="835">
        <v>299.83999999999997</v>
      </c>
      <c r="M430" s="835">
        <v>899.52</v>
      </c>
      <c r="N430" s="832">
        <v>3</v>
      </c>
      <c r="O430" s="836">
        <v>1.5</v>
      </c>
      <c r="P430" s="835">
        <v>599.67999999999995</v>
      </c>
      <c r="Q430" s="837">
        <v>0.66666666666666663</v>
      </c>
      <c r="R430" s="832">
        <v>2</v>
      </c>
      <c r="S430" s="837">
        <v>0.66666666666666663</v>
      </c>
      <c r="T430" s="836">
        <v>1</v>
      </c>
      <c r="U430" s="838">
        <v>0.66666666666666663</v>
      </c>
    </row>
    <row r="431" spans="1:21" ht="14.4" customHeight="1" x14ac:dyDescent="0.3">
      <c r="A431" s="831">
        <v>7</v>
      </c>
      <c r="B431" s="832" t="s">
        <v>1449</v>
      </c>
      <c r="C431" s="832" t="s">
        <v>1454</v>
      </c>
      <c r="D431" s="833" t="s">
        <v>2220</v>
      </c>
      <c r="E431" s="834" t="s">
        <v>1478</v>
      </c>
      <c r="F431" s="832" t="s">
        <v>1450</v>
      </c>
      <c r="G431" s="832" t="s">
        <v>1552</v>
      </c>
      <c r="H431" s="832" t="s">
        <v>568</v>
      </c>
      <c r="I431" s="832" t="s">
        <v>2081</v>
      </c>
      <c r="J431" s="832" t="s">
        <v>1820</v>
      </c>
      <c r="K431" s="832" t="s">
        <v>2082</v>
      </c>
      <c r="L431" s="835">
        <v>50.32</v>
      </c>
      <c r="M431" s="835">
        <v>150.96</v>
      </c>
      <c r="N431" s="832">
        <v>3</v>
      </c>
      <c r="O431" s="836">
        <v>0.5</v>
      </c>
      <c r="P431" s="835">
        <v>150.96</v>
      </c>
      <c r="Q431" s="837">
        <v>1</v>
      </c>
      <c r="R431" s="832">
        <v>3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7</v>
      </c>
      <c r="B432" s="832" t="s">
        <v>1449</v>
      </c>
      <c r="C432" s="832" t="s">
        <v>1454</v>
      </c>
      <c r="D432" s="833" t="s">
        <v>2220</v>
      </c>
      <c r="E432" s="834" t="s">
        <v>1478</v>
      </c>
      <c r="F432" s="832" t="s">
        <v>1450</v>
      </c>
      <c r="G432" s="832" t="s">
        <v>1552</v>
      </c>
      <c r="H432" s="832" t="s">
        <v>568</v>
      </c>
      <c r="I432" s="832" t="s">
        <v>1822</v>
      </c>
      <c r="J432" s="832" t="s">
        <v>1823</v>
      </c>
      <c r="K432" s="832" t="s">
        <v>1824</v>
      </c>
      <c r="L432" s="835">
        <v>99.94</v>
      </c>
      <c r="M432" s="835">
        <v>299.82</v>
      </c>
      <c r="N432" s="832">
        <v>3</v>
      </c>
      <c r="O432" s="836">
        <v>1</v>
      </c>
      <c r="P432" s="835">
        <v>299.82</v>
      </c>
      <c r="Q432" s="837">
        <v>1</v>
      </c>
      <c r="R432" s="832">
        <v>3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7</v>
      </c>
      <c r="B433" s="832" t="s">
        <v>1449</v>
      </c>
      <c r="C433" s="832" t="s">
        <v>1454</v>
      </c>
      <c r="D433" s="833" t="s">
        <v>2220</v>
      </c>
      <c r="E433" s="834" t="s">
        <v>1478</v>
      </c>
      <c r="F433" s="832" t="s">
        <v>1450</v>
      </c>
      <c r="G433" s="832" t="s">
        <v>1552</v>
      </c>
      <c r="H433" s="832" t="s">
        <v>568</v>
      </c>
      <c r="I433" s="832" t="s">
        <v>1826</v>
      </c>
      <c r="J433" s="832" t="s">
        <v>1827</v>
      </c>
      <c r="K433" s="832" t="s">
        <v>1828</v>
      </c>
      <c r="L433" s="835">
        <v>95.29</v>
      </c>
      <c r="M433" s="835">
        <v>95.29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7</v>
      </c>
      <c r="B434" s="832" t="s">
        <v>1449</v>
      </c>
      <c r="C434" s="832" t="s">
        <v>1454</v>
      </c>
      <c r="D434" s="833" t="s">
        <v>2220</v>
      </c>
      <c r="E434" s="834" t="s">
        <v>1478</v>
      </c>
      <c r="F434" s="832" t="s">
        <v>1450</v>
      </c>
      <c r="G434" s="832" t="s">
        <v>1552</v>
      </c>
      <c r="H434" s="832" t="s">
        <v>568</v>
      </c>
      <c r="I434" s="832" t="s">
        <v>1829</v>
      </c>
      <c r="J434" s="832" t="s">
        <v>1827</v>
      </c>
      <c r="K434" s="832" t="s">
        <v>1830</v>
      </c>
      <c r="L434" s="835">
        <v>199.89</v>
      </c>
      <c r="M434" s="835">
        <v>599.66999999999996</v>
      </c>
      <c r="N434" s="832">
        <v>3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7</v>
      </c>
      <c r="B435" s="832" t="s">
        <v>1449</v>
      </c>
      <c r="C435" s="832" t="s">
        <v>1454</v>
      </c>
      <c r="D435" s="833" t="s">
        <v>2220</v>
      </c>
      <c r="E435" s="834" t="s">
        <v>1478</v>
      </c>
      <c r="F435" s="832" t="s">
        <v>1450</v>
      </c>
      <c r="G435" s="832" t="s">
        <v>1552</v>
      </c>
      <c r="H435" s="832" t="s">
        <v>568</v>
      </c>
      <c r="I435" s="832" t="s">
        <v>2083</v>
      </c>
      <c r="J435" s="832" t="s">
        <v>2084</v>
      </c>
      <c r="K435" s="832" t="s">
        <v>2085</v>
      </c>
      <c r="L435" s="835">
        <v>16.77</v>
      </c>
      <c r="M435" s="835">
        <v>33.54</v>
      </c>
      <c r="N435" s="832">
        <v>2</v>
      </c>
      <c r="O435" s="836">
        <v>1.5</v>
      </c>
      <c r="P435" s="835">
        <v>16.77</v>
      </c>
      <c r="Q435" s="837">
        <v>0.5</v>
      </c>
      <c r="R435" s="832">
        <v>1</v>
      </c>
      <c r="S435" s="837">
        <v>0.5</v>
      </c>
      <c r="T435" s="836">
        <v>1</v>
      </c>
      <c r="U435" s="838">
        <v>0.66666666666666663</v>
      </c>
    </row>
    <row r="436" spans="1:21" ht="14.4" customHeight="1" x14ac:dyDescent="0.3">
      <c r="A436" s="831">
        <v>7</v>
      </c>
      <c r="B436" s="832" t="s">
        <v>1449</v>
      </c>
      <c r="C436" s="832" t="s">
        <v>1454</v>
      </c>
      <c r="D436" s="833" t="s">
        <v>2220</v>
      </c>
      <c r="E436" s="834" t="s">
        <v>1478</v>
      </c>
      <c r="F436" s="832" t="s">
        <v>1450</v>
      </c>
      <c r="G436" s="832" t="s">
        <v>1943</v>
      </c>
      <c r="H436" s="832" t="s">
        <v>657</v>
      </c>
      <c r="I436" s="832" t="s">
        <v>2009</v>
      </c>
      <c r="J436" s="832" t="s">
        <v>1945</v>
      </c>
      <c r="K436" s="832" t="s">
        <v>2010</v>
      </c>
      <c r="L436" s="835">
        <v>65.36</v>
      </c>
      <c r="M436" s="835">
        <v>261.44</v>
      </c>
      <c r="N436" s="832">
        <v>4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7</v>
      </c>
      <c r="B437" s="832" t="s">
        <v>1449</v>
      </c>
      <c r="C437" s="832" t="s">
        <v>1454</v>
      </c>
      <c r="D437" s="833" t="s">
        <v>2220</v>
      </c>
      <c r="E437" s="834" t="s">
        <v>1478</v>
      </c>
      <c r="F437" s="832" t="s">
        <v>1450</v>
      </c>
      <c r="G437" s="832" t="s">
        <v>1900</v>
      </c>
      <c r="H437" s="832" t="s">
        <v>568</v>
      </c>
      <c r="I437" s="832" t="s">
        <v>1947</v>
      </c>
      <c r="J437" s="832" t="s">
        <v>1902</v>
      </c>
      <c r="K437" s="832" t="s">
        <v>1948</v>
      </c>
      <c r="L437" s="835">
        <v>1112.45</v>
      </c>
      <c r="M437" s="835">
        <v>1112.45</v>
      </c>
      <c r="N437" s="832">
        <v>1</v>
      </c>
      <c r="O437" s="836">
        <v>1</v>
      </c>
      <c r="P437" s="835">
        <v>1112.45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7</v>
      </c>
      <c r="B438" s="832" t="s">
        <v>1449</v>
      </c>
      <c r="C438" s="832" t="s">
        <v>1454</v>
      </c>
      <c r="D438" s="833" t="s">
        <v>2220</v>
      </c>
      <c r="E438" s="834" t="s">
        <v>1478</v>
      </c>
      <c r="F438" s="832" t="s">
        <v>1450</v>
      </c>
      <c r="G438" s="832" t="s">
        <v>1900</v>
      </c>
      <c r="H438" s="832" t="s">
        <v>568</v>
      </c>
      <c r="I438" s="832" t="s">
        <v>1949</v>
      </c>
      <c r="J438" s="832" t="s">
        <v>1902</v>
      </c>
      <c r="K438" s="832" t="s">
        <v>1950</v>
      </c>
      <c r="L438" s="835">
        <v>2146.12</v>
      </c>
      <c r="M438" s="835">
        <v>10730.599999999999</v>
      </c>
      <c r="N438" s="832">
        <v>5</v>
      </c>
      <c r="O438" s="836">
        <v>3</v>
      </c>
      <c r="P438" s="835">
        <v>10730.599999999999</v>
      </c>
      <c r="Q438" s="837">
        <v>1</v>
      </c>
      <c r="R438" s="832">
        <v>5</v>
      </c>
      <c r="S438" s="837">
        <v>1</v>
      </c>
      <c r="T438" s="836">
        <v>3</v>
      </c>
      <c r="U438" s="838">
        <v>1</v>
      </c>
    </row>
    <row r="439" spans="1:21" ht="14.4" customHeight="1" x14ac:dyDescent="0.3">
      <c r="A439" s="831">
        <v>7</v>
      </c>
      <c r="B439" s="832" t="s">
        <v>1449</v>
      </c>
      <c r="C439" s="832" t="s">
        <v>1454</v>
      </c>
      <c r="D439" s="833" t="s">
        <v>2220</v>
      </c>
      <c r="E439" s="834" t="s">
        <v>1480</v>
      </c>
      <c r="F439" s="832" t="s">
        <v>1450</v>
      </c>
      <c r="G439" s="832" t="s">
        <v>1506</v>
      </c>
      <c r="H439" s="832" t="s">
        <v>657</v>
      </c>
      <c r="I439" s="832" t="s">
        <v>1314</v>
      </c>
      <c r="J439" s="832" t="s">
        <v>1315</v>
      </c>
      <c r="K439" s="832" t="s">
        <v>1316</v>
      </c>
      <c r="L439" s="835">
        <v>70.540000000000006</v>
      </c>
      <c r="M439" s="835">
        <v>70.540000000000006</v>
      </c>
      <c r="N439" s="832">
        <v>1</v>
      </c>
      <c r="O439" s="836">
        <v>0.5</v>
      </c>
      <c r="P439" s="835">
        <v>70.540000000000006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7</v>
      </c>
      <c r="B440" s="832" t="s">
        <v>1449</v>
      </c>
      <c r="C440" s="832" t="s">
        <v>1454</v>
      </c>
      <c r="D440" s="833" t="s">
        <v>2220</v>
      </c>
      <c r="E440" s="834" t="s">
        <v>1480</v>
      </c>
      <c r="F440" s="832" t="s">
        <v>1450</v>
      </c>
      <c r="G440" s="832" t="s">
        <v>2086</v>
      </c>
      <c r="H440" s="832" t="s">
        <v>568</v>
      </c>
      <c r="I440" s="832" t="s">
        <v>2087</v>
      </c>
      <c r="J440" s="832" t="s">
        <v>2088</v>
      </c>
      <c r="K440" s="832" t="s">
        <v>2089</v>
      </c>
      <c r="L440" s="835">
        <v>0</v>
      </c>
      <c r="M440" s="835">
        <v>0</v>
      </c>
      <c r="N440" s="832">
        <v>1</v>
      </c>
      <c r="O440" s="836">
        <v>0.5</v>
      </c>
      <c r="P440" s="835">
        <v>0</v>
      </c>
      <c r="Q440" s="837"/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7</v>
      </c>
      <c r="B441" s="832" t="s">
        <v>1449</v>
      </c>
      <c r="C441" s="832" t="s">
        <v>1454</v>
      </c>
      <c r="D441" s="833" t="s">
        <v>2220</v>
      </c>
      <c r="E441" s="834" t="s">
        <v>1480</v>
      </c>
      <c r="F441" s="832" t="s">
        <v>1450</v>
      </c>
      <c r="G441" s="832" t="s">
        <v>2090</v>
      </c>
      <c r="H441" s="832" t="s">
        <v>568</v>
      </c>
      <c r="I441" s="832" t="s">
        <v>2091</v>
      </c>
      <c r="J441" s="832" t="s">
        <v>976</v>
      </c>
      <c r="K441" s="832" t="s">
        <v>1800</v>
      </c>
      <c r="L441" s="835">
        <v>161.06</v>
      </c>
      <c r="M441" s="835">
        <v>322.12</v>
      </c>
      <c r="N441" s="832">
        <v>2</v>
      </c>
      <c r="O441" s="836">
        <v>1</v>
      </c>
      <c r="P441" s="835">
        <v>322.12</v>
      </c>
      <c r="Q441" s="837">
        <v>1</v>
      </c>
      <c r="R441" s="832">
        <v>2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7</v>
      </c>
      <c r="B442" s="832" t="s">
        <v>1449</v>
      </c>
      <c r="C442" s="832" t="s">
        <v>1454</v>
      </c>
      <c r="D442" s="833" t="s">
        <v>2220</v>
      </c>
      <c r="E442" s="834" t="s">
        <v>1480</v>
      </c>
      <c r="F442" s="832" t="s">
        <v>1450</v>
      </c>
      <c r="G442" s="832" t="s">
        <v>2092</v>
      </c>
      <c r="H442" s="832" t="s">
        <v>568</v>
      </c>
      <c r="I442" s="832" t="s">
        <v>2093</v>
      </c>
      <c r="J442" s="832" t="s">
        <v>2094</v>
      </c>
      <c r="K442" s="832" t="s">
        <v>2095</v>
      </c>
      <c r="L442" s="835">
        <v>164.01</v>
      </c>
      <c r="M442" s="835">
        <v>164.01</v>
      </c>
      <c r="N442" s="832">
        <v>1</v>
      </c>
      <c r="O442" s="836">
        <v>0.5</v>
      </c>
      <c r="P442" s="835">
        <v>164.01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7</v>
      </c>
      <c r="B443" s="832" t="s">
        <v>1449</v>
      </c>
      <c r="C443" s="832" t="s">
        <v>1454</v>
      </c>
      <c r="D443" s="833" t="s">
        <v>2220</v>
      </c>
      <c r="E443" s="834" t="s">
        <v>1480</v>
      </c>
      <c r="F443" s="832" t="s">
        <v>1450</v>
      </c>
      <c r="G443" s="832" t="s">
        <v>2096</v>
      </c>
      <c r="H443" s="832" t="s">
        <v>568</v>
      </c>
      <c r="I443" s="832" t="s">
        <v>2097</v>
      </c>
      <c r="J443" s="832" t="s">
        <v>2098</v>
      </c>
      <c r="K443" s="832" t="s">
        <v>2099</v>
      </c>
      <c r="L443" s="835">
        <v>73.989999999999995</v>
      </c>
      <c r="M443" s="835">
        <v>295.95999999999998</v>
      </c>
      <c r="N443" s="832">
        <v>4</v>
      </c>
      <c r="O443" s="836">
        <v>1</v>
      </c>
      <c r="P443" s="835">
        <v>295.95999999999998</v>
      </c>
      <c r="Q443" s="837">
        <v>1</v>
      </c>
      <c r="R443" s="832">
        <v>4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7</v>
      </c>
      <c r="B444" s="832" t="s">
        <v>1449</v>
      </c>
      <c r="C444" s="832" t="s">
        <v>1454</v>
      </c>
      <c r="D444" s="833" t="s">
        <v>2220</v>
      </c>
      <c r="E444" s="834" t="s">
        <v>1480</v>
      </c>
      <c r="F444" s="832" t="s">
        <v>1450</v>
      </c>
      <c r="G444" s="832" t="s">
        <v>2100</v>
      </c>
      <c r="H444" s="832" t="s">
        <v>657</v>
      </c>
      <c r="I444" s="832" t="s">
        <v>2101</v>
      </c>
      <c r="J444" s="832" t="s">
        <v>2102</v>
      </c>
      <c r="K444" s="832" t="s">
        <v>2103</v>
      </c>
      <c r="L444" s="835">
        <v>246.88</v>
      </c>
      <c r="M444" s="835">
        <v>740.64</v>
      </c>
      <c r="N444" s="832">
        <v>3</v>
      </c>
      <c r="O444" s="836">
        <v>1</v>
      </c>
      <c r="P444" s="835">
        <v>740.64</v>
      </c>
      <c r="Q444" s="837">
        <v>1</v>
      </c>
      <c r="R444" s="832">
        <v>3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7</v>
      </c>
      <c r="B445" s="832" t="s">
        <v>1449</v>
      </c>
      <c r="C445" s="832" t="s">
        <v>1454</v>
      </c>
      <c r="D445" s="833" t="s">
        <v>2220</v>
      </c>
      <c r="E445" s="834" t="s">
        <v>1480</v>
      </c>
      <c r="F445" s="832" t="s">
        <v>1450</v>
      </c>
      <c r="G445" s="832" t="s">
        <v>1806</v>
      </c>
      <c r="H445" s="832" t="s">
        <v>568</v>
      </c>
      <c r="I445" s="832" t="s">
        <v>1940</v>
      </c>
      <c r="J445" s="832" t="s">
        <v>1941</v>
      </c>
      <c r="K445" s="832" t="s">
        <v>1942</v>
      </c>
      <c r="L445" s="835">
        <v>187.92</v>
      </c>
      <c r="M445" s="835">
        <v>187.92</v>
      </c>
      <c r="N445" s="832">
        <v>1</v>
      </c>
      <c r="O445" s="836">
        <v>0.5</v>
      </c>
      <c r="P445" s="835">
        <v>187.92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7</v>
      </c>
      <c r="B446" s="832" t="s">
        <v>1449</v>
      </c>
      <c r="C446" s="832" t="s">
        <v>1454</v>
      </c>
      <c r="D446" s="833" t="s">
        <v>2220</v>
      </c>
      <c r="E446" s="834" t="s">
        <v>1469</v>
      </c>
      <c r="F446" s="832" t="s">
        <v>1450</v>
      </c>
      <c r="G446" s="832" t="s">
        <v>2104</v>
      </c>
      <c r="H446" s="832" t="s">
        <v>657</v>
      </c>
      <c r="I446" s="832" t="s">
        <v>2105</v>
      </c>
      <c r="J446" s="832" t="s">
        <v>978</v>
      </c>
      <c r="K446" s="832" t="s">
        <v>2106</v>
      </c>
      <c r="L446" s="835">
        <v>176.32</v>
      </c>
      <c r="M446" s="835">
        <v>176.32</v>
      </c>
      <c r="N446" s="832">
        <v>1</v>
      </c>
      <c r="O446" s="836">
        <v>0.5</v>
      </c>
      <c r="P446" s="835">
        <v>176.32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7</v>
      </c>
      <c r="B447" s="832" t="s">
        <v>1449</v>
      </c>
      <c r="C447" s="832" t="s">
        <v>1454</v>
      </c>
      <c r="D447" s="833" t="s">
        <v>2220</v>
      </c>
      <c r="E447" s="834" t="s">
        <v>1469</v>
      </c>
      <c r="F447" s="832" t="s">
        <v>1450</v>
      </c>
      <c r="G447" s="832" t="s">
        <v>2107</v>
      </c>
      <c r="H447" s="832" t="s">
        <v>568</v>
      </c>
      <c r="I447" s="832" t="s">
        <v>2108</v>
      </c>
      <c r="J447" s="832" t="s">
        <v>2109</v>
      </c>
      <c r="K447" s="832" t="s">
        <v>2110</v>
      </c>
      <c r="L447" s="835">
        <v>430.05</v>
      </c>
      <c r="M447" s="835">
        <v>430.05</v>
      </c>
      <c r="N447" s="832">
        <v>1</v>
      </c>
      <c r="O447" s="836">
        <v>0.5</v>
      </c>
      <c r="P447" s="835">
        <v>430.05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7</v>
      </c>
      <c r="B448" s="832" t="s">
        <v>1449</v>
      </c>
      <c r="C448" s="832" t="s">
        <v>1454</v>
      </c>
      <c r="D448" s="833" t="s">
        <v>2220</v>
      </c>
      <c r="E448" s="834" t="s">
        <v>1461</v>
      </c>
      <c r="F448" s="832" t="s">
        <v>1450</v>
      </c>
      <c r="G448" s="832" t="s">
        <v>1492</v>
      </c>
      <c r="H448" s="832" t="s">
        <v>568</v>
      </c>
      <c r="I448" s="832" t="s">
        <v>1493</v>
      </c>
      <c r="J448" s="832" t="s">
        <v>1494</v>
      </c>
      <c r="K448" s="832" t="s">
        <v>1495</v>
      </c>
      <c r="L448" s="835">
        <v>96.84</v>
      </c>
      <c r="M448" s="835">
        <v>581.04</v>
      </c>
      <c r="N448" s="832">
        <v>6</v>
      </c>
      <c r="O448" s="836">
        <v>3.5</v>
      </c>
      <c r="P448" s="835">
        <v>290.52</v>
      </c>
      <c r="Q448" s="837">
        <v>0.5</v>
      </c>
      <c r="R448" s="832">
        <v>3</v>
      </c>
      <c r="S448" s="837">
        <v>0.5</v>
      </c>
      <c r="T448" s="836">
        <v>1.5</v>
      </c>
      <c r="U448" s="838">
        <v>0.42857142857142855</v>
      </c>
    </row>
    <row r="449" spans="1:21" ht="14.4" customHeight="1" x14ac:dyDescent="0.3">
      <c r="A449" s="831">
        <v>7</v>
      </c>
      <c r="B449" s="832" t="s">
        <v>1449</v>
      </c>
      <c r="C449" s="832" t="s">
        <v>1454</v>
      </c>
      <c r="D449" s="833" t="s">
        <v>2220</v>
      </c>
      <c r="E449" s="834" t="s">
        <v>1461</v>
      </c>
      <c r="F449" s="832" t="s">
        <v>1450</v>
      </c>
      <c r="G449" s="832" t="s">
        <v>1953</v>
      </c>
      <c r="H449" s="832" t="s">
        <v>657</v>
      </c>
      <c r="I449" s="832" t="s">
        <v>1954</v>
      </c>
      <c r="J449" s="832" t="s">
        <v>1955</v>
      </c>
      <c r="K449" s="832" t="s">
        <v>1956</v>
      </c>
      <c r="L449" s="835">
        <v>9.4</v>
      </c>
      <c r="M449" s="835">
        <v>9.4</v>
      </c>
      <c r="N449" s="832">
        <v>1</v>
      </c>
      <c r="O449" s="836">
        <v>0.5</v>
      </c>
      <c r="P449" s="835">
        <v>9.4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7</v>
      </c>
      <c r="B450" s="832" t="s">
        <v>1449</v>
      </c>
      <c r="C450" s="832" t="s">
        <v>1454</v>
      </c>
      <c r="D450" s="833" t="s">
        <v>2220</v>
      </c>
      <c r="E450" s="834" t="s">
        <v>1461</v>
      </c>
      <c r="F450" s="832" t="s">
        <v>1450</v>
      </c>
      <c r="G450" s="832" t="s">
        <v>1656</v>
      </c>
      <c r="H450" s="832" t="s">
        <v>568</v>
      </c>
      <c r="I450" s="832" t="s">
        <v>1657</v>
      </c>
      <c r="J450" s="832" t="s">
        <v>1658</v>
      </c>
      <c r="K450" s="832" t="s">
        <v>1659</v>
      </c>
      <c r="L450" s="835">
        <v>55.77</v>
      </c>
      <c r="M450" s="835">
        <v>501.93000000000006</v>
      </c>
      <c r="N450" s="832">
        <v>9</v>
      </c>
      <c r="O450" s="836">
        <v>3.5</v>
      </c>
      <c r="P450" s="835">
        <v>501.93000000000006</v>
      </c>
      <c r="Q450" s="837">
        <v>1</v>
      </c>
      <c r="R450" s="832">
        <v>9</v>
      </c>
      <c r="S450" s="837">
        <v>1</v>
      </c>
      <c r="T450" s="836">
        <v>3.5</v>
      </c>
      <c r="U450" s="838">
        <v>1</v>
      </c>
    </row>
    <row r="451" spans="1:21" ht="14.4" customHeight="1" x14ac:dyDescent="0.3">
      <c r="A451" s="831">
        <v>7</v>
      </c>
      <c r="B451" s="832" t="s">
        <v>1449</v>
      </c>
      <c r="C451" s="832" t="s">
        <v>1454</v>
      </c>
      <c r="D451" s="833" t="s">
        <v>2220</v>
      </c>
      <c r="E451" s="834" t="s">
        <v>1461</v>
      </c>
      <c r="F451" s="832" t="s">
        <v>1450</v>
      </c>
      <c r="G451" s="832" t="s">
        <v>1574</v>
      </c>
      <c r="H451" s="832" t="s">
        <v>568</v>
      </c>
      <c r="I451" s="832" t="s">
        <v>2111</v>
      </c>
      <c r="J451" s="832" t="s">
        <v>856</v>
      </c>
      <c r="K451" s="832" t="s">
        <v>857</v>
      </c>
      <c r="L451" s="835">
        <v>0</v>
      </c>
      <c r="M451" s="835">
        <v>0</v>
      </c>
      <c r="N451" s="832">
        <v>3</v>
      </c>
      <c r="O451" s="836">
        <v>0.5</v>
      </c>
      <c r="P451" s="835">
        <v>0</v>
      </c>
      <c r="Q451" s="837"/>
      <c r="R451" s="832">
        <v>3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7</v>
      </c>
      <c r="B452" s="832" t="s">
        <v>1449</v>
      </c>
      <c r="C452" s="832" t="s">
        <v>1454</v>
      </c>
      <c r="D452" s="833" t="s">
        <v>2220</v>
      </c>
      <c r="E452" s="834" t="s">
        <v>1461</v>
      </c>
      <c r="F452" s="832" t="s">
        <v>1450</v>
      </c>
      <c r="G452" s="832" t="s">
        <v>1668</v>
      </c>
      <c r="H452" s="832" t="s">
        <v>568</v>
      </c>
      <c r="I452" s="832" t="s">
        <v>1669</v>
      </c>
      <c r="J452" s="832" t="s">
        <v>1670</v>
      </c>
      <c r="K452" s="832" t="s">
        <v>1671</v>
      </c>
      <c r="L452" s="835">
        <v>754.04</v>
      </c>
      <c r="M452" s="835">
        <v>4524.24</v>
      </c>
      <c r="N452" s="832">
        <v>6</v>
      </c>
      <c r="O452" s="836">
        <v>1</v>
      </c>
      <c r="P452" s="835">
        <v>4524.24</v>
      </c>
      <c r="Q452" s="837">
        <v>1</v>
      </c>
      <c r="R452" s="832">
        <v>6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7</v>
      </c>
      <c r="B453" s="832" t="s">
        <v>1449</v>
      </c>
      <c r="C453" s="832" t="s">
        <v>1454</v>
      </c>
      <c r="D453" s="833" t="s">
        <v>2220</v>
      </c>
      <c r="E453" s="834" t="s">
        <v>1461</v>
      </c>
      <c r="F453" s="832" t="s">
        <v>1450</v>
      </c>
      <c r="G453" s="832" t="s">
        <v>1668</v>
      </c>
      <c r="H453" s="832" t="s">
        <v>568</v>
      </c>
      <c r="I453" s="832" t="s">
        <v>1672</v>
      </c>
      <c r="J453" s="832" t="s">
        <v>1670</v>
      </c>
      <c r="K453" s="832" t="s">
        <v>1673</v>
      </c>
      <c r="L453" s="835">
        <v>1131.06</v>
      </c>
      <c r="M453" s="835">
        <v>5655.2999999999993</v>
      </c>
      <c r="N453" s="832">
        <v>5</v>
      </c>
      <c r="O453" s="836">
        <v>1</v>
      </c>
      <c r="P453" s="835">
        <v>5655.2999999999993</v>
      </c>
      <c r="Q453" s="837">
        <v>1</v>
      </c>
      <c r="R453" s="832">
        <v>5</v>
      </c>
      <c r="S453" s="837">
        <v>1</v>
      </c>
      <c r="T453" s="836">
        <v>1</v>
      </c>
      <c r="U453" s="838">
        <v>1</v>
      </c>
    </row>
    <row r="454" spans="1:21" ht="14.4" customHeight="1" x14ac:dyDescent="0.3">
      <c r="A454" s="831">
        <v>7</v>
      </c>
      <c r="B454" s="832" t="s">
        <v>1449</v>
      </c>
      <c r="C454" s="832" t="s">
        <v>1454</v>
      </c>
      <c r="D454" s="833" t="s">
        <v>2220</v>
      </c>
      <c r="E454" s="834" t="s">
        <v>1461</v>
      </c>
      <c r="F454" s="832" t="s">
        <v>1450</v>
      </c>
      <c r="G454" s="832" t="s">
        <v>1668</v>
      </c>
      <c r="H454" s="832" t="s">
        <v>568</v>
      </c>
      <c r="I454" s="832" t="s">
        <v>1674</v>
      </c>
      <c r="J454" s="832" t="s">
        <v>1670</v>
      </c>
      <c r="K454" s="832" t="s">
        <v>1675</v>
      </c>
      <c r="L454" s="835">
        <v>1508.08</v>
      </c>
      <c r="M454" s="835">
        <v>16588.879999999997</v>
      </c>
      <c r="N454" s="832">
        <v>11</v>
      </c>
      <c r="O454" s="836">
        <v>2</v>
      </c>
      <c r="P454" s="835">
        <v>7540.4</v>
      </c>
      <c r="Q454" s="837">
        <v>0.45454545454545459</v>
      </c>
      <c r="R454" s="832">
        <v>5</v>
      </c>
      <c r="S454" s="837">
        <v>0.45454545454545453</v>
      </c>
      <c r="T454" s="836">
        <v>1</v>
      </c>
      <c r="U454" s="838">
        <v>0.5</v>
      </c>
    </row>
    <row r="455" spans="1:21" ht="14.4" customHeight="1" x14ac:dyDescent="0.3">
      <c r="A455" s="831">
        <v>7</v>
      </c>
      <c r="B455" s="832" t="s">
        <v>1449</v>
      </c>
      <c r="C455" s="832" t="s">
        <v>1454</v>
      </c>
      <c r="D455" s="833" t="s">
        <v>2220</v>
      </c>
      <c r="E455" s="834" t="s">
        <v>1461</v>
      </c>
      <c r="F455" s="832" t="s">
        <v>1450</v>
      </c>
      <c r="G455" s="832" t="s">
        <v>1668</v>
      </c>
      <c r="H455" s="832" t="s">
        <v>568</v>
      </c>
      <c r="I455" s="832" t="s">
        <v>2112</v>
      </c>
      <c r="J455" s="832" t="s">
        <v>2113</v>
      </c>
      <c r="K455" s="832" t="s">
        <v>1673</v>
      </c>
      <c r="L455" s="835">
        <v>1131.06</v>
      </c>
      <c r="M455" s="835">
        <v>5655.2999999999993</v>
      </c>
      <c r="N455" s="832">
        <v>5</v>
      </c>
      <c r="O455" s="836">
        <v>1</v>
      </c>
      <c r="P455" s="835">
        <v>5655.2999999999993</v>
      </c>
      <c r="Q455" s="837">
        <v>1</v>
      </c>
      <c r="R455" s="832">
        <v>5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7</v>
      </c>
      <c r="B456" s="832" t="s">
        <v>1449</v>
      </c>
      <c r="C456" s="832" t="s">
        <v>1454</v>
      </c>
      <c r="D456" s="833" t="s">
        <v>2220</v>
      </c>
      <c r="E456" s="834" t="s">
        <v>1461</v>
      </c>
      <c r="F456" s="832" t="s">
        <v>1450</v>
      </c>
      <c r="G456" s="832" t="s">
        <v>1509</v>
      </c>
      <c r="H456" s="832" t="s">
        <v>657</v>
      </c>
      <c r="I456" s="832" t="s">
        <v>1679</v>
      </c>
      <c r="J456" s="832" t="s">
        <v>1680</v>
      </c>
      <c r="K456" s="832" t="s">
        <v>1400</v>
      </c>
      <c r="L456" s="835">
        <v>65.989999999999995</v>
      </c>
      <c r="M456" s="835">
        <v>197.96999999999997</v>
      </c>
      <c r="N456" s="832">
        <v>3</v>
      </c>
      <c r="O456" s="836">
        <v>0.5</v>
      </c>
      <c r="P456" s="835">
        <v>197.96999999999997</v>
      </c>
      <c r="Q456" s="837">
        <v>1</v>
      </c>
      <c r="R456" s="832">
        <v>3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7</v>
      </c>
      <c r="B457" s="832" t="s">
        <v>1449</v>
      </c>
      <c r="C457" s="832" t="s">
        <v>1454</v>
      </c>
      <c r="D457" s="833" t="s">
        <v>2220</v>
      </c>
      <c r="E457" s="834" t="s">
        <v>1461</v>
      </c>
      <c r="F457" s="832" t="s">
        <v>1450</v>
      </c>
      <c r="G457" s="832" t="s">
        <v>1509</v>
      </c>
      <c r="H457" s="832" t="s">
        <v>657</v>
      </c>
      <c r="I457" s="832" t="s">
        <v>1904</v>
      </c>
      <c r="J457" s="832" t="s">
        <v>1905</v>
      </c>
      <c r="K457" s="832" t="s">
        <v>1906</v>
      </c>
      <c r="L457" s="835">
        <v>132</v>
      </c>
      <c r="M457" s="835">
        <v>396</v>
      </c>
      <c r="N457" s="832">
        <v>3</v>
      </c>
      <c r="O457" s="836">
        <v>0.5</v>
      </c>
      <c r="P457" s="835">
        <v>396</v>
      </c>
      <c r="Q457" s="837">
        <v>1</v>
      </c>
      <c r="R457" s="832">
        <v>3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7</v>
      </c>
      <c r="B458" s="832" t="s">
        <v>1449</v>
      </c>
      <c r="C458" s="832" t="s">
        <v>1454</v>
      </c>
      <c r="D458" s="833" t="s">
        <v>2220</v>
      </c>
      <c r="E458" s="834" t="s">
        <v>1461</v>
      </c>
      <c r="F458" s="832" t="s">
        <v>1450</v>
      </c>
      <c r="G458" s="832" t="s">
        <v>1578</v>
      </c>
      <c r="H458" s="832" t="s">
        <v>568</v>
      </c>
      <c r="I458" s="832" t="s">
        <v>1579</v>
      </c>
      <c r="J458" s="832" t="s">
        <v>1580</v>
      </c>
      <c r="K458" s="832" t="s">
        <v>1581</v>
      </c>
      <c r="L458" s="835">
        <v>281.88</v>
      </c>
      <c r="M458" s="835">
        <v>845.64</v>
      </c>
      <c r="N458" s="832">
        <v>3</v>
      </c>
      <c r="O458" s="836">
        <v>0.5</v>
      </c>
      <c r="P458" s="835">
        <v>845.64</v>
      </c>
      <c r="Q458" s="837">
        <v>1</v>
      </c>
      <c r="R458" s="832">
        <v>3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7</v>
      </c>
      <c r="B459" s="832" t="s">
        <v>1449</v>
      </c>
      <c r="C459" s="832" t="s">
        <v>1454</v>
      </c>
      <c r="D459" s="833" t="s">
        <v>2220</v>
      </c>
      <c r="E459" s="834" t="s">
        <v>1461</v>
      </c>
      <c r="F459" s="832" t="s">
        <v>1450</v>
      </c>
      <c r="G459" s="832" t="s">
        <v>1683</v>
      </c>
      <c r="H459" s="832" t="s">
        <v>568</v>
      </c>
      <c r="I459" s="832" t="s">
        <v>1684</v>
      </c>
      <c r="J459" s="832" t="s">
        <v>1685</v>
      </c>
      <c r="K459" s="832" t="s">
        <v>1686</v>
      </c>
      <c r="L459" s="835">
        <v>29.13</v>
      </c>
      <c r="M459" s="835">
        <v>174.78</v>
      </c>
      <c r="N459" s="832">
        <v>6</v>
      </c>
      <c r="O459" s="836">
        <v>1</v>
      </c>
      <c r="P459" s="835">
        <v>174.78</v>
      </c>
      <c r="Q459" s="837">
        <v>1</v>
      </c>
      <c r="R459" s="832">
        <v>6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7</v>
      </c>
      <c r="B460" s="832" t="s">
        <v>1449</v>
      </c>
      <c r="C460" s="832" t="s">
        <v>1454</v>
      </c>
      <c r="D460" s="833" t="s">
        <v>2220</v>
      </c>
      <c r="E460" s="834" t="s">
        <v>1461</v>
      </c>
      <c r="F460" s="832" t="s">
        <v>1450</v>
      </c>
      <c r="G460" s="832" t="s">
        <v>1683</v>
      </c>
      <c r="H460" s="832" t="s">
        <v>568</v>
      </c>
      <c r="I460" s="832" t="s">
        <v>1687</v>
      </c>
      <c r="J460" s="832" t="s">
        <v>1685</v>
      </c>
      <c r="K460" s="832" t="s">
        <v>1688</v>
      </c>
      <c r="L460" s="835">
        <v>80.319999999999993</v>
      </c>
      <c r="M460" s="835">
        <v>240.95999999999998</v>
      </c>
      <c r="N460" s="832">
        <v>3</v>
      </c>
      <c r="O460" s="836">
        <v>0.5</v>
      </c>
      <c r="P460" s="835">
        <v>240.95999999999998</v>
      </c>
      <c r="Q460" s="837">
        <v>1</v>
      </c>
      <c r="R460" s="832">
        <v>3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7</v>
      </c>
      <c r="B461" s="832" t="s">
        <v>1449</v>
      </c>
      <c r="C461" s="832" t="s">
        <v>1454</v>
      </c>
      <c r="D461" s="833" t="s">
        <v>2220</v>
      </c>
      <c r="E461" s="834" t="s">
        <v>1461</v>
      </c>
      <c r="F461" s="832" t="s">
        <v>1450</v>
      </c>
      <c r="G461" s="832" t="s">
        <v>1689</v>
      </c>
      <c r="H461" s="832" t="s">
        <v>657</v>
      </c>
      <c r="I461" s="832" t="s">
        <v>1690</v>
      </c>
      <c r="J461" s="832" t="s">
        <v>1691</v>
      </c>
      <c r="K461" s="832" t="s">
        <v>1692</v>
      </c>
      <c r="L461" s="835">
        <v>561.76</v>
      </c>
      <c r="M461" s="835">
        <v>1685.28</v>
      </c>
      <c r="N461" s="832">
        <v>3</v>
      </c>
      <c r="O461" s="836">
        <v>1</v>
      </c>
      <c r="P461" s="835">
        <v>1685.28</v>
      </c>
      <c r="Q461" s="837">
        <v>1</v>
      </c>
      <c r="R461" s="832">
        <v>3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7</v>
      </c>
      <c r="B462" s="832" t="s">
        <v>1449</v>
      </c>
      <c r="C462" s="832" t="s">
        <v>1454</v>
      </c>
      <c r="D462" s="833" t="s">
        <v>2220</v>
      </c>
      <c r="E462" s="834" t="s">
        <v>1461</v>
      </c>
      <c r="F462" s="832" t="s">
        <v>1450</v>
      </c>
      <c r="G462" s="832" t="s">
        <v>1618</v>
      </c>
      <c r="H462" s="832" t="s">
        <v>568</v>
      </c>
      <c r="I462" s="832" t="s">
        <v>2114</v>
      </c>
      <c r="J462" s="832" t="s">
        <v>1620</v>
      </c>
      <c r="K462" s="832" t="s">
        <v>2115</v>
      </c>
      <c r="L462" s="835">
        <v>159.16999999999999</v>
      </c>
      <c r="M462" s="835">
        <v>318.33999999999997</v>
      </c>
      <c r="N462" s="832">
        <v>2</v>
      </c>
      <c r="O462" s="836">
        <v>1</v>
      </c>
      <c r="P462" s="835">
        <v>318.33999999999997</v>
      </c>
      <c r="Q462" s="837">
        <v>1</v>
      </c>
      <c r="R462" s="832">
        <v>2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7</v>
      </c>
      <c r="B463" s="832" t="s">
        <v>1449</v>
      </c>
      <c r="C463" s="832" t="s">
        <v>1454</v>
      </c>
      <c r="D463" s="833" t="s">
        <v>2220</v>
      </c>
      <c r="E463" s="834" t="s">
        <v>1461</v>
      </c>
      <c r="F463" s="832" t="s">
        <v>1450</v>
      </c>
      <c r="G463" s="832" t="s">
        <v>1696</v>
      </c>
      <c r="H463" s="832" t="s">
        <v>568</v>
      </c>
      <c r="I463" s="832" t="s">
        <v>1970</v>
      </c>
      <c r="J463" s="832" t="s">
        <v>1698</v>
      </c>
      <c r="K463" s="832" t="s">
        <v>1971</v>
      </c>
      <c r="L463" s="835">
        <v>232.68</v>
      </c>
      <c r="M463" s="835">
        <v>1396.08</v>
      </c>
      <c r="N463" s="832">
        <v>6</v>
      </c>
      <c r="O463" s="836">
        <v>1</v>
      </c>
      <c r="P463" s="835">
        <v>1396.08</v>
      </c>
      <c r="Q463" s="837">
        <v>1</v>
      </c>
      <c r="R463" s="832">
        <v>6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7</v>
      </c>
      <c r="B464" s="832" t="s">
        <v>1449</v>
      </c>
      <c r="C464" s="832" t="s">
        <v>1454</v>
      </c>
      <c r="D464" s="833" t="s">
        <v>2220</v>
      </c>
      <c r="E464" s="834" t="s">
        <v>1461</v>
      </c>
      <c r="F464" s="832" t="s">
        <v>1450</v>
      </c>
      <c r="G464" s="832" t="s">
        <v>1696</v>
      </c>
      <c r="H464" s="832" t="s">
        <v>568</v>
      </c>
      <c r="I464" s="832" t="s">
        <v>2039</v>
      </c>
      <c r="J464" s="832" t="s">
        <v>1701</v>
      </c>
      <c r="K464" s="832" t="s">
        <v>1713</v>
      </c>
      <c r="L464" s="835">
        <v>1454.23</v>
      </c>
      <c r="M464" s="835">
        <v>8725.380000000001</v>
      </c>
      <c r="N464" s="832">
        <v>6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7</v>
      </c>
      <c r="B465" s="832" t="s">
        <v>1449</v>
      </c>
      <c r="C465" s="832" t="s">
        <v>1454</v>
      </c>
      <c r="D465" s="833" t="s">
        <v>2220</v>
      </c>
      <c r="E465" s="834" t="s">
        <v>1461</v>
      </c>
      <c r="F465" s="832" t="s">
        <v>1450</v>
      </c>
      <c r="G465" s="832" t="s">
        <v>1696</v>
      </c>
      <c r="H465" s="832" t="s">
        <v>568</v>
      </c>
      <c r="I465" s="832" t="s">
        <v>1853</v>
      </c>
      <c r="J465" s="832" t="s">
        <v>1698</v>
      </c>
      <c r="K465" s="832" t="s">
        <v>1854</v>
      </c>
      <c r="L465" s="835">
        <v>1454.23</v>
      </c>
      <c r="M465" s="835">
        <v>17450.760000000002</v>
      </c>
      <c r="N465" s="832">
        <v>12</v>
      </c>
      <c r="O465" s="836">
        <v>2</v>
      </c>
      <c r="P465" s="835">
        <v>17450.760000000002</v>
      </c>
      <c r="Q465" s="837">
        <v>1</v>
      </c>
      <c r="R465" s="832">
        <v>12</v>
      </c>
      <c r="S465" s="837">
        <v>1</v>
      </c>
      <c r="T465" s="836">
        <v>2</v>
      </c>
      <c r="U465" s="838">
        <v>1</v>
      </c>
    </row>
    <row r="466" spans="1:21" ht="14.4" customHeight="1" x14ac:dyDescent="0.3">
      <c r="A466" s="831">
        <v>7</v>
      </c>
      <c r="B466" s="832" t="s">
        <v>1449</v>
      </c>
      <c r="C466" s="832" t="s">
        <v>1454</v>
      </c>
      <c r="D466" s="833" t="s">
        <v>2220</v>
      </c>
      <c r="E466" s="834" t="s">
        <v>1461</v>
      </c>
      <c r="F466" s="832" t="s">
        <v>1450</v>
      </c>
      <c r="G466" s="832" t="s">
        <v>1696</v>
      </c>
      <c r="H466" s="832" t="s">
        <v>568</v>
      </c>
      <c r="I466" s="832" t="s">
        <v>1855</v>
      </c>
      <c r="J466" s="832" t="s">
        <v>1698</v>
      </c>
      <c r="K466" s="832" t="s">
        <v>1856</v>
      </c>
      <c r="L466" s="835">
        <v>484.75</v>
      </c>
      <c r="M466" s="835">
        <v>2908.5</v>
      </c>
      <c r="N466" s="832">
        <v>6</v>
      </c>
      <c r="O466" s="836">
        <v>1</v>
      </c>
      <c r="P466" s="835">
        <v>2908.5</v>
      </c>
      <c r="Q466" s="837">
        <v>1</v>
      </c>
      <c r="R466" s="832">
        <v>6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7</v>
      </c>
      <c r="B467" s="832" t="s">
        <v>1449</v>
      </c>
      <c r="C467" s="832" t="s">
        <v>1454</v>
      </c>
      <c r="D467" s="833" t="s">
        <v>2220</v>
      </c>
      <c r="E467" s="834" t="s">
        <v>1461</v>
      </c>
      <c r="F467" s="832" t="s">
        <v>1450</v>
      </c>
      <c r="G467" s="832" t="s">
        <v>1696</v>
      </c>
      <c r="H467" s="832" t="s">
        <v>568</v>
      </c>
      <c r="I467" s="832" t="s">
        <v>1857</v>
      </c>
      <c r="J467" s="832" t="s">
        <v>1704</v>
      </c>
      <c r="K467" s="832" t="s">
        <v>1858</v>
      </c>
      <c r="L467" s="835">
        <v>484.75</v>
      </c>
      <c r="M467" s="835">
        <v>4847.5</v>
      </c>
      <c r="N467" s="832">
        <v>10</v>
      </c>
      <c r="O467" s="836">
        <v>2</v>
      </c>
      <c r="P467" s="835">
        <v>4847.5</v>
      </c>
      <c r="Q467" s="837">
        <v>1</v>
      </c>
      <c r="R467" s="832">
        <v>10</v>
      </c>
      <c r="S467" s="837">
        <v>1</v>
      </c>
      <c r="T467" s="836">
        <v>2</v>
      </c>
      <c r="U467" s="838">
        <v>1</v>
      </c>
    </row>
    <row r="468" spans="1:21" ht="14.4" customHeight="1" x14ac:dyDescent="0.3">
      <c r="A468" s="831">
        <v>7</v>
      </c>
      <c r="B468" s="832" t="s">
        <v>1449</v>
      </c>
      <c r="C468" s="832" t="s">
        <v>1454</v>
      </c>
      <c r="D468" s="833" t="s">
        <v>2220</v>
      </c>
      <c r="E468" s="834" t="s">
        <v>1461</v>
      </c>
      <c r="F468" s="832" t="s">
        <v>1450</v>
      </c>
      <c r="G468" s="832" t="s">
        <v>1696</v>
      </c>
      <c r="H468" s="832" t="s">
        <v>568</v>
      </c>
      <c r="I468" s="832" t="s">
        <v>1703</v>
      </c>
      <c r="J468" s="832" t="s">
        <v>1704</v>
      </c>
      <c r="K468" s="832" t="s">
        <v>1705</v>
      </c>
      <c r="L468" s="835">
        <v>969.48</v>
      </c>
      <c r="M468" s="835">
        <v>5816.88</v>
      </c>
      <c r="N468" s="832">
        <v>6</v>
      </c>
      <c r="O468" s="836">
        <v>1</v>
      </c>
      <c r="P468" s="835">
        <v>5816.88</v>
      </c>
      <c r="Q468" s="837">
        <v>1</v>
      </c>
      <c r="R468" s="832">
        <v>6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7</v>
      </c>
      <c r="B469" s="832" t="s">
        <v>1449</v>
      </c>
      <c r="C469" s="832" t="s">
        <v>1454</v>
      </c>
      <c r="D469" s="833" t="s">
        <v>2220</v>
      </c>
      <c r="E469" s="834" t="s">
        <v>1461</v>
      </c>
      <c r="F469" s="832" t="s">
        <v>1450</v>
      </c>
      <c r="G469" s="832" t="s">
        <v>1696</v>
      </c>
      <c r="H469" s="832" t="s">
        <v>657</v>
      </c>
      <c r="I469" s="832" t="s">
        <v>1706</v>
      </c>
      <c r="J469" s="832" t="s">
        <v>1707</v>
      </c>
      <c r="K469" s="832" t="s">
        <v>1702</v>
      </c>
      <c r="L469" s="835">
        <v>484.75</v>
      </c>
      <c r="M469" s="835">
        <v>1939</v>
      </c>
      <c r="N469" s="832">
        <v>4</v>
      </c>
      <c r="O469" s="836">
        <v>1</v>
      </c>
      <c r="P469" s="835">
        <v>1939</v>
      </c>
      <c r="Q469" s="837">
        <v>1</v>
      </c>
      <c r="R469" s="832">
        <v>4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7</v>
      </c>
      <c r="B470" s="832" t="s">
        <v>1449</v>
      </c>
      <c r="C470" s="832" t="s">
        <v>1454</v>
      </c>
      <c r="D470" s="833" t="s">
        <v>2220</v>
      </c>
      <c r="E470" s="834" t="s">
        <v>1461</v>
      </c>
      <c r="F470" s="832" t="s">
        <v>1450</v>
      </c>
      <c r="G470" s="832" t="s">
        <v>1696</v>
      </c>
      <c r="H470" s="832" t="s">
        <v>657</v>
      </c>
      <c r="I470" s="832" t="s">
        <v>1708</v>
      </c>
      <c r="J470" s="832" t="s">
        <v>1707</v>
      </c>
      <c r="K470" s="832" t="s">
        <v>1709</v>
      </c>
      <c r="L470" s="835">
        <v>969.48</v>
      </c>
      <c r="M470" s="835">
        <v>5816.88</v>
      </c>
      <c r="N470" s="832">
        <v>6</v>
      </c>
      <c r="O470" s="836">
        <v>1</v>
      </c>
      <c r="P470" s="835">
        <v>5816.88</v>
      </c>
      <c r="Q470" s="837">
        <v>1</v>
      </c>
      <c r="R470" s="832">
        <v>6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7</v>
      </c>
      <c r="B471" s="832" t="s">
        <v>1449</v>
      </c>
      <c r="C471" s="832" t="s">
        <v>1454</v>
      </c>
      <c r="D471" s="833" t="s">
        <v>2220</v>
      </c>
      <c r="E471" s="834" t="s">
        <v>1461</v>
      </c>
      <c r="F471" s="832" t="s">
        <v>1450</v>
      </c>
      <c r="G471" s="832" t="s">
        <v>1696</v>
      </c>
      <c r="H471" s="832" t="s">
        <v>657</v>
      </c>
      <c r="I471" s="832" t="s">
        <v>1710</v>
      </c>
      <c r="J471" s="832" t="s">
        <v>1707</v>
      </c>
      <c r="K471" s="832" t="s">
        <v>1711</v>
      </c>
      <c r="L471" s="835">
        <v>1938.97</v>
      </c>
      <c r="M471" s="835">
        <v>15511.76</v>
      </c>
      <c r="N471" s="832">
        <v>8</v>
      </c>
      <c r="O471" s="836">
        <v>1</v>
      </c>
      <c r="P471" s="835">
        <v>15511.76</v>
      </c>
      <c r="Q471" s="837">
        <v>1</v>
      </c>
      <c r="R471" s="832">
        <v>8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7</v>
      </c>
      <c r="B472" s="832" t="s">
        <v>1449</v>
      </c>
      <c r="C472" s="832" t="s">
        <v>1454</v>
      </c>
      <c r="D472" s="833" t="s">
        <v>2220</v>
      </c>
      <c r="E472" s="834" t="s">
        <v>1461</v>
      </c>
      <c r="F472" s="832" t="s">
        <v>1450</v>
      </c>
      <c r="G472" s="832" t="s">
        <v>2116</v>
      </c>
      <c r="H472" s="832" t="s">
        <v>568</v>
      </c>
      <c r="I472" s="832" t="s">
        <v>2117</v>
      </c>
      <c r="J472" s="832" t="s">
        <v>2118</v>
      </c>
      <c r="K472" s="832" t="s">
        <v>2119</v>
      </c>
      <c r="L472" s="835">
        <v>153.41</v>
      </c>
      <c r="M472" s="835">
        <v>153.41</v>
      </c>
      <c r="N472" s="832">
        <v>1</v>
      </c>
      <c r="O472" s="836">
        <v>1</v>
      </c>
      <c r="P472" s="835">
        <v>153.41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7</v>
      </c>
      <c r="B473" s="832" t="s">
        <v>1449</v>
      </c>
      <c r="C473" s="832" t="s">
        <v>1454</v>
      </c>
      <c r="D473" s="833" t="s">
        <v>2220</v>
      </c>
      <c r="E473" s="834" t="s">
        <v>1461</v>
      </c>
      <c r="F473" s="832" t="s">
        <v>1450</v>
      </c>
      <c r="G473" s="832" t="s">
        <v>1714</v>
      </c>
      <c r="H473" s="832" t="s">
        <v>568</v>
      </c>
      <c r="I473" s="832" t="s">
        <v>1859</v>
      </c>
      <c r="J473" s="832" t="s">
        <v>1716</v>
      </c>
      <c r="K473" s="832" t="s">
        <v>1860</v>
      </c>
      <c r="L473" s="835">
        <v>565.94000000000005</v>
      </c>
      <c r="M473" s="835">
        <v>4527.5200000000004</v>
      </c>
      <c r="N473" s="832">
        <v>8</v>
      </c>
      <c r="O473" s="836">
        <v>1.5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7</v>
      </c>
      <c r="B474" s="832" t="s">
        <v>1449</v>
      </c>
      <c r="C474" s="832" t="s">
        <v>1454</v>
      </c>
      <c r="D474" s="833" t="s">
        <v>2220</v>
      </c>
      <c r="E474" s="834" t="s">
        <v>1461</v>
      </c>
      <c r="F474" s="832" t="s">
        <v>1450</v>
      </c>
      <c r="G474" s="832" t="s">
        <v>1714</v>
      </c>
      <c r="H474" s="832" t="s">
        <v>568</v>
      </c>
      <c r="I474" s="832" t="s">
        <v>1715</v>
      </c>
      <c r="J474" s="832" t="s">
        <v>1716</v>
      </c>
      <c r="K474" s="832" t="s">
        <v>1717</v>
      </c>
      <c r="L474" s="835">
        <v>537.12</v>
      </c>
      <c r="M474" s="835">
        <v>3759.84</v>
      </c>
      <c r="N474" s="832">
        <v>7</v>
      </c>
      <c r="O474" s="836">
        <v>2.5</v>
      </c>
      <c r="P474" s="835">
        <v>3222.7200000000003</v>
      </c>
      <c r="Q474" s="837">
        <v>0.85714285714285721</v>
      </c>
      <c r="R474" s="832">
        <v>6</v>
      </c>
      <c r="S474" s="837">
        <v>0.8571428571428571</v>
      </c>
      <c r="T474" s="836">
        <v>2</v>
      </c>
      <c r="U474" s="838">
        <v>0.8</v>
      </c>
    </row>
    <row r="475" spans="1:21" ht="14.4" customHeight="1" x14ac:dyDescent="0.3">
      <c r="A475" s="831">
        <v>7</v>
      </c>
      <c r="B475" s="832" t="s">
        <v>1449</v>
      </c>
      <c r="C475" s="832" t="s">
        <v>1454</v>
      </c>
      <c r="D475" s="833" t="s">
        <v>2220</v>
      </c>
      <c r="E475" s="834" t="s">
        <v>1461</v>
      </c>
      <c r="F475" s="832" t="s">
        <v>1450</v>
      </c>
      <c r="G475" s="832" t="s">
        <v>1714</v>
      </c>
      <c r="H475" s="832" t="s">
        <v>568</v>
      </c>
      <c r="I475" s="832" t="s">
        <v>1718</v>
      </c>
      <c r="J475" s="832" t="s">
        <v>1716</v>
      </c>
      <c r="K475" s="832" t="s">
        <v>1719</v>
      </c>
      <c r="L475" s="835">
        <v>424.24</v>
      </c>
      <c r="M475" s="835">
        <v>848.48</v>
      </c>
      <c r="N475" s="832">
        <v>2</v>
      </c>
      <c r="O475" s="836">
        <v>1.5</v>
      </c>
      <c r="P475" s="835">
        <v>424.24</v>
      </c>
      <c r="Q475" s="837">
        <v>0.5</v>
      </c>
      <c r="R475" s="832">
        <v>1</v>
      </c>
      <c r="S475" s="837">
        <v>0.5</v>
      </c>
      <c r="T475" s="836">
        <v>1</v>
      </c>
      <c r="U475" s="838">
        <v>0.66666666666666663</v>
      </c>
    </row>
    <row r="476" spans="1:21" ht="14.4" customHeight="1" x14ac:dyDescent="0.3">
      <c r="A476" s="831">
        <v>7</v>
      </c>
      <c r="B476" s="832" t="s">
        <v>1449</v>
      </c>
      <c r="C476" s="832" t="s">
        <v>1454</v>
      </c>
      <c r="D476" s="833" t="s">
        <v>2220</v>
      </c>
      <c r="E476" s="834" t="s">
        <v>1461</v>
      </c>
      <c r="F476" s="832" t="s">
        <v>1450</v>
      </c>
      <c r="G476" s="832" t="s">
        <v>1714</v>
      </c>
      <c r="H476" s="832" t="s">
        <v>568</v>
      </c>
      <c r="I476" s="832" t="s">
        <v>1720</v>
      </c>
      <c r="J476" s="832" t="s">
        <v>1716</v>
      </c>
      <c r="K476" s="832" t="s">
        <v>1721</v>
      </c>
      <c r="L476" s="835">
        <v>848.49</v>
      </c>
      <c r="M476" s="835">
        <v>33939.599999999999</v>
      </c>
      <c r="N476" s="832">
        <v>40</v>
      </c>
      <c r="O476" s="836">
        <v>9</v>
      </c>
      <c r="P476" s="835">
        <v>33091.11</v>
      </c>
      <c r="Q476" s="837">
        <v>0.97500000000000009</v>
      </c>
      <c r="R476" s="832">
        <v>39</v>
      </c>
      <c r="S476" s="837">
        <v>0.97499999999999998</v>
      </c>
      <c r="T476" s="836">
        <v>8.5</v>
      </c>
      <c r="U476" s="838">
        <v>0.94444444444444442</v>
      </c>
    </row>
    <row r="477" spans="1:21" ht="14.4" customHeight="1" x14ac:dyDescent="0.3">
      <c r="A477" s="831">
        <v>7</v>
      </c>
      <c r="B477" s="832" t="s">
        <v>1449</v>
      </c>
      <c r="C477" s="832" t="s">
        <v>1454</v>
      </c>
      <c r="D477" s="833" t="s">
        <v>2220</v>
      </c>
      <c r="E477" s="834" t="s">
        <v>1461</v>
      </c>
      <c r="F477" s="832" t="s">
        <v>1450</v>
      </c>
      <c r="G477" s="832" t="s">
        <v>2120</v>
      </c>
      <c r="H477" s="832" t="s">
        <v>568</v>
      </c>
      <c r="I477" s="832" t="s">
        <v>2121</v>
      </c>
      <c r="J477" s="832" t="s">
        <v>2122</v>
      </c>
      <c r="K477" s="832" t="s">
        <v>2123</v>
      </c>
      <c r="L477" s="835">
        <v>0</v>
      </c>
      <c r="M477" s="835">
        <v>0</v>
      </c>
      <c r="N477" s="832">
        <v>1</v>
      </c>
      <c r="O477" s="836">
        <v>1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7</v>
      </c>
      <c r="B478" s="832" t="s">
        <v>1449</v>
      </c>
      <c r="C478" s="832" t="s">
        <v>1454</v>
      </c>
      <c r="D478" s="833" t="s">
        <v>2220</v>
      </c>
      <c r="E478" s="834" t="s">
        <v>1461</v>
      </c>
      <c r="F478" s="832" t="s">
        <v>1450</v>
      </c>
      <c r="G478" s="832" t="s">
        <v>1516</v>
      </c>
      <c r="H478" s="832" t="s">
        <v>568</v>
      </c>
      <c r="I478" s="832" t="s">
        <v>1517</v>
      </c>
      <c r="J478" s="832" t="s">
        <v>863</v>
      </c>
      <c r="K478" s="832" t="s">
        <v>1518</v>
      </c>
      <c r="L478" s="835">
        <v>107.27</v>
      </c>
      <c r="M478" s="835">
        <v>321.81</v>
      </c>
      <c r="N478" s="832">
        <v>3</v>
      </c>
      <c r="O478" s="836">
        <v>0.5</v>
      </c>
      <c r="P478" s="835">
        <v>321.81</v>
      </c>
      <c r="Q478" s="837">
        <v>1</v>
      </c>
      <c r="R478" s="832">
        <v>3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7</v>
      </c>
      <c r="B479" s="832" t="s">
        <v>1449</v>
      </c>
      <c r="C479" s="832" t="s">
        <v>1454</v>
      </c>
      <c r="D479" s="833" t="s">
        <v>2220</v>
      </c>
      <c r="E479" s="834" t="s">
        <v>1461</v>
      </c>
      <c r="F479" s="832" t="s">
        <v>1450</v>
      </c>
      <c r="G479" s="832" t="s">
        <v>1516</v>
      </c>
      <c r="H479" s="832" t="s">
        <v>568</v>
      </c>
      <c r="I479" s="832" t="s">
        <v>1649</v>
      </c>
      <c r="J479" s="832" t="s">
        <v>863</v>
      </c>
      <c r="K479" s="832" t="s">
        <v>1518</v>
      </c>
      <c r="L479" s="835">
        <v>107.27</v>
      </c>
      <c r="M479" s="835">
        <v>107.27</v>
      </c>
      <c r="N479" s="832">
        <v>1</v>
      </c>
      <c r="O479" s="836">
        <v>0.5</v>
      </c>
      <c r="P479" s="835">
        <v>107.27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7</v>
      </c>
      <c r="B480" s="832" t="s">
        <v>1449</v>
      </c>
      <c r="C480" s="832" t="s">
        <v>1454</v>
      </c>
      <c r="D480" s="833" t="s">
        <v>2220</v>
      </c>
      <c r="E480" s="834" t="s">
        <v>1461</v>
      </c>
      <c r="F480" s="832" t="s">
        <v>1450</v>
      </c>
      <c r="G480" s="832" t="s">
        <v>1726</v>
      </c>
      <c r="H480" s="832" t="s">
        <v>568</v>
      </c>
      <c r="I480" s="832" t="s">
        <v>1727</v>
      </c>
      <c r="J480" s="832" t="s">
        <v>1728</v>
      </c>
      <c r="K480" s="832" t="s">
        <v>1729</v>
      </c>
      <c r="L480" s="835">
        <v>0</v>
      </c>
      <c r="M480" s="835">
        <v>0</v>
      </c>
      <c r="N480" s="832">
        <v>4</v>
      </c>
      <c r="O480" s="836">
        <v>1.5</v>
      </c>
      <c r="P480" s="835">
        <v>0</v>
      </c>
      <c r="Q480" s="837"/>
      <c r="R480" s="832">
        <v>2</v>
      </c>
      <c r="S480" s="837">
        <v>0.5</v>
      </c>
      <c r="T480" s="836">
        <v>0.5</v>
      </c>
      <c r="U480" s="838">
        <v>0.33333333333333331</v>
      </c>
    </row>
    <row r="481" spans="1:21" ht="14.4" customHeight="1" x14ac:dyDescent="0.3">
      <c r="A481" s="831">
        <v>7</v>
      </c>
      <c r="B481" s="832" t="s">
        <v>1449</v>
      </c>
      <c r="C481" s="832" t="s">
        <v>1454</v>
      </c>
      <c r="D481" s="833" t="s">
        <v>2220</v>
      </c>
      <c r="E481" s="834" t="s">
        <v>1461</v>
      </c>
      <c r="F481" s="832" t="s">
        <v>1450</v>
      </c>
      <c r="G481" s="832" t="s">
        <v>1730</v>
      </c>
      <c r="H481" s="832" t="s">
        <v>568</v>
      </c>
      <c r="I481" s="832" t="s">
        <v>1731</v>
      </c>
      <c r="J481" s="832" t="s">
        <v>1732</v>
      </c>
      <c r="K481" s="832" t="s">
        <v>1733</v>
      </c>
      <c r="L481" s="835">
        <v>552.64</v>
      </c>
      <c r="M481" s="835">
        <v>2210.56</v>
      </c>
      <c r="N481" s="832">
        <v>4</v>
      </c>
      <c r="O481" s="836">
        <v>2</v>
      </c>
      <c r="P481" s="835">
        <v>1657.92</v>
      </c>
      <c r="Q481" s="837">
        <v>0.75</v>
      </c>
      <c r="R481" s="832">
        <v>3</v>
      </c>
      <c r="S481" s="837">
        <v>0.75</v>
      </c>
      <c r="T481" s="836">
        <v>1</v>
      </c>
      <c r="U481" s="838">
        <v>0.5</v>
      </c>
    </row>
    <row r="482" spans="1:21" ht="14.4" customHeight="1" x14ac:dyDescent="0.3">
      <c r="A482" s="831">
        <v>7</v>
      </c>
      <c r="B482" s="832" t="s">
        <v>1449</v>
      </c>
      <c r="C482" s="832" t="s">
        <v>1454</v>
      </c>
      <c r="D482" s="833" t="s">
        <v>2220</v>
      </c>
      <c r="E482" s="834" t="s">
        <v>1461</v>
      </c>
      <c r="F482" s="832" t="s">
        <v>1450</v>
      </c>
      <c r="G482" s="832" t="s">
        <v>1730</v>
      </c>
      <c r="H482" s="832" t="s">
        <v>568</v>
      </c>
      <c r="I482" s="832" t="s">
        <v>1910</v>
      </c>
      <c r="J482" s="832" t="s">
        <v>1732</v>
      </c>
      <c r="K482" s="832" t="s">
        <v>1911</v>
      </c>
      <c r="L482" s="835">
        <v>276.33</v>
      </c>
      <c r="M482" s="835">
        <v>828.99</v>
      </c>
      <c r="N482" s="832">
        <v>3</v>
      </c>
      <c r="O482" s="836">
        <v>1</v>
      </c>
      <c r="P482" s="835">
        <v>828.99</v>
      </c>
      <c r="Q482" s="837">
        <v>1</v>
      </c>
      <c r="R482" s="832">
        <v>3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7</v>
      </c>
      <c r="B483" s="832" t="s">
        <v>1449</v>
      </c>
      <c r="C483" s="832" t="s">
        <v>1454</v>
      </c>
      <c r="D483" s="833" t="s">
        <v>2220</v>
      </c>
      <c r="E483" s="834" t="s">
        <v>1461</v>
      </c>
      <c r="F483" s="832" t="s">
        <v>1450</v>
      </c>
      <c r="G483" s="832" t="s">
        <v>1730</v>
      </c>
      <c r="H483" s="832" t="s">
        <v>568</v>
      </c>
      <c r="I483" s="832" t="s">
        <v>1982</v>
      </c>
      <c r="J483" s="832" t="s">
        <v>1732</v>
      </c>
      <c r="K483" s="832" t="s">
        <v>1983</v>
      </c>
      <c r="L483" s="835">
        <v>1019.46</v>
      </c>
      <c r="M483" s="835">
        <v>4077.84</v>
      </c>
      <c r="N483" s="832">
        <v>4</v>
      </c>
      <c r="O483" s="836">
        <v>2</v>
      </c>
      <c r="P483" s="835">
        <v>4077.84</v>
      </c>
      <c r="Q483" s="837">
        <v>1</v>
      </c>
      <c r="R483" s="832">
        <v>4</v>
      </c>
      <c r="S483" s="837">
        <v>1</v>
      </c>
      <c r="T483" s="836">
        <v>2</v>
      </c>
      <c r="U483" s="838">
        <v>1</v>
      </c>
    </row>
    <row r="484" spans="1:21" ht="14.4" customHeight="1" x14ac:dyDescent="0.3">
      <c r="A484" s="831">
        <v>7</v>
      </c>
      <c r="B484" s="832" t="s">
        <v>1449</v>
      </c>
      <c r="C484" s="832" t="s">
        <v>1454</v>
      </c>
      <c r="D484" s="833" t="s">
        <v>2220</v>
      </c>
      <c r="E484" s="834" t="s">
        <v>1461</v>
      </c>
      <c r="F484" s="832" t="s">
        <v>1450</v>
      </c>
      <c r="G484" s="832" t="s">
        <v>1730</v>
      </c>
      <c r="H484" s="832" t="s">
        <v>568</v>
      </c>
      <c r="I484" s="832" t="s">
        <v>1912</v>
      </c>
      <c r="J484" s="832" t="s">
        <v>1732</v>
      </c>
      <c r="K484" s="832" t="s">
        <v>1913</v>
      </c>
      <c r="L484" s="835">
        <v>2038.93</v>
      </c>
      <c r="M484" s="835">
        <v>6116.79</v>
      </c>
      <c r="N484" s="832">
        <v>3</v>
      </c>
      <c r="O484" s="836">
        <v>1</v>
      </c>
      <c r="P484" s="835">
        <v>6116.79</v>
      </c>
      <c r="Q484" s="837">
        <v>1</v>
      </c>
      <c r="R484" s="832">
        <v>3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7</v>
      </c>
      <c r="B485" s="832" t="s">
        <v>1449</v>
      </c>
      <c r="C485" s="832" t="s">
        <v>1454</v>
      </c>
      <c r="D485" s="833" t="s">
        <v>2220</v>
      </c>
      <c r="E485" s="834" t="s">
        <v>1461</v>
      </c>
      <c r="F485" s="832" t="s">
        <v>1450</v>
      </c>
      <c r="G485" s="832" t="s">
        <v>1519</v>
      </c>
      <c r="H485" s="832" t="s">
        <v>568</v>
      </c>
      <c r="I485" s="832" t="s">
        <v>2124</v>
      </c>
      <c r="J485" s="832" t="s">
        <v>970</v>
      </c>
      <c r="K485" s="832" t="s">
        <v>1521</v>
      </c>
      <c r="L485" s="835">
        <v>34.15</v>
      </c>
      <c r="M485" s="835">
        <v>68.3</v>
      </c>
      <c r="N485" s="832">
        <v>2</v>
      </c>
      <c r="O485" s="836">
        <v>1</v>
      </c>
      <c r="P485" s="835">
        <v>68.3</v>
      </c>
      <c r="Q485" s="837">
        <v>1</v>
      </c>
      <c r="R485" s="832">
        <v>2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7</v>
      </c>
      <c r="B486" s="832" t="s">
        <v>1449</v>
      </c>
      <c r="C486" s="832" t="s">
        <v>1454</v>
      </c>
      <c r="D486" s="833" t="s">
        <v>2220</v>
      </c>
      <c r="E486" s="834" t="s">
        <v>1461</v>
      </c>
      <c r="F486" s="832" t="s">
        <v>1450</v>
      </c>
      <c r="G486" s="832" t="s">
        <v>2125</v>
      </c>
      <c r="H486" s="832" t="s">
        <v>568</v>
      </c>
      <c r="I486" s="832" t="s">
        <v>2126</v>
      </c>
      <c r="J486" s="832" t="s">
        <v>2127</v>
      </c>
      <c r="K486" s="832" t="s">
        <v>2128</v>
      </c>
      <c r="L486" s="835">
        <v>72.47</v>
      </c>
      <c r="M486" s="835">
        <v>72.47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7</v>
      </c>
      <c r="B487" s="832" t="s">
        <v>1449</v>
      </c>
      <c r="C487" s="832" t="s">
        <v>1454</v>
      </c>
      <c r="D487" s="833" t="s">
        <v>2220</v>
      </c>
      <c r="E487" s="834" t="s">
        <v>1461</v>
      </c>
      <c r="F487" s="832" t="s">
        <v>1450</v>
      </c>
      <c r="G487" s="832" t="s">
        <v>1744</v>
      </c>
      <c r="H487" s="832" t="s">
        <v>568</v>
      </c>
      <c r="I487" s="832" t="s">
        <v>1926</v>
      </c>
      <c r="J487" s="832" t="s">
        <v>918</v>
      </c>
      <c r="K487" s="832" t="s">
        <v>1927</v>
      </c>
      <c r="L487" s="835">
        <v>24.37</v>
      </c>
      <c r="M487" s="835">
        <v>146.22</v>
      </c>
      <c r="N487" s="832">
        <v>6</v>
      </c>
      <c r="O487" s="836">
        <v>1</v>
      </c>
      <c r="P487" s="835">
        <v>97.48</v>
      </c>
      <c r="Q487" s="837">
        <v>0.66666666666666674</v>
      </c>
      <c r="R487" s="832">
        <v>4</v>
      </c>
      <c r="S487" s="837">
        <v>0.66666666666666663</v>
      </c>
      <c r="T487" s="836">
        <v>0.5</v>
      </c>
      <c r="U487" s="838">
        <v>0.5</v>
      </c>
    </row>
    <row r="488" spans="1:21" ht="14.4" customHeight="1" x14ac:dyDescent="0.3">
      <c r="A488" s="831">
        <v>7</v>
      </c>
      <c r="B488" s="832" t="s">
        <v>1449</v>
      </c>
      <c r="C488" s="832" t="s">
        <v>1454</v>
      </c>
      <c r="D488" s="833" t="s">
        <v>2220</v>
      </c>
      <c r="E488" s="834" t="s">
        <v>1461</v>
      </c>
      <c r="F488" s="832" t="s">
        <v>1450</v>
      </c>
      <c r="G488" s="832" t="s">
        <v>1744</v>
      </c>
      <c r="H488" s="832" t="s">
        <v>568</v>
      </c>
      <c r="I488" s="832" t="s">
        <v>1745</v>
      </c>
      <c r="J488" s="832" t="s">
        <v>918</v>
      </c>
      <c r="K488" s="832" t="s">
        <v>1746</v>
      </c>
      <c r="L488" s="835">
        <v>38.590000000000003</v>
      </c>
      <c r="M488" s="835">
        <v>231.54000000000002</v>
      </c>
      <c r="N488" s="832">
        <v>6</v>
      </c>
      <c r="O488" s="836">
        <v>1.5</v>
      </c>
      <c r="P488" s="835">
        <v>115.77000000000001</v>
      </c>
      <c r="Q488" s="837">
        <v>0.5</v>
      </c>
      <c r="R488" s="832">
        <v>3</v>
      </c>
      <c r="S488" s="837">
        <v>0.5</v>
      </c>
      <c r="T488" s="836">
        <v>1</v>
      </c>
      <c r="U488" s="838">
        <v>0.66666666666666663</v>
      </c>
    </row>
    <row r="489" spans="1:21" ht="14.4" customHeight="1" x14ac:dyDescent="0.3">
      <c r="A489" s="831">
        <v>7</v>
      </c>
      <c r="B489" s="832" t="s">
        <v>1449</v>
      </c>
      <c r="C489" s="832" t="s">
        <v>1454</v>
      </c>
      <c r="D489" s="833" t="s">
        <v>2220</v>
      </c>
      <c r="E489" s="834" t="s">
        <v>1461</v>
      </c>
      <c r="F489" s="832" t="s">
        <v>1450</v>
      </c>
      <c r="G489" s="832" t="s">
        <v>2044</v>
      </c>
      <c r="H489" s="832" t="s">
        <v>568</v>
      </c>
      <c r="I489" s="832" t="s">
        <v>2129</v>
      </c>
      <c r="J489" s="832" t="s">
        <v>2130</v>
      </c>
      <c r="K489" s="832" t="s">
        <v>2131</v>
      </c>
      <c r="L489" s="835">
        <v>1567.35</v>
      </c>
      <c r="M489" s="835">
        <v>6269.4</v>
      </c>
      <c r="N489" s="832">
        <v>4</v>
      </c>
      <c r="O489" s="836">
        <v>0.5</v>
      </c>
      <c r="P489" s="835">
        <v>6269.4</v>
      </c>
      <c r="Q489" s="837">
        <v>1</v>
      </c>
      <c r="R489" s="832">
        <v>4</v>
      </c>
      <c r="S489" s="837">
        <v>1</v>
      </c>
      <c r="T489" s="836">
        <v>0.5</v>
      </c>
      <c r="U489" s="838">
        <v>1</v>
      </c>
    </row>
    <row r="490" spans="1:21" ht="14.4" customHeight="1" x14ac:dyDescent="0.3">
      <c r="A490" s="831">
        <v>7</v>
      </c>
      <c r="B490" s="832" t="s">
        <v>1449</v>
      </c>
      <c r="C490" s="832" t="s">
        <v>1454</v>
      </c>
      <c r="D490" s="833" t="s">
        <v>2220</v>
      </c>
      <c r="E490" s="834" t="s">
        <v>1461</v>
      </c>
      <c r="F490" s="832" t="s">
        <v>1450</v>
      </c>
      <c r="G490" s="832" t="s">
        <v>2048</v>
      </c>
      <c r="H490" s="832" t="s">
        <v>568</v>
      </c>
      <c r="I490" s="832" t="s">
        <v>2132</v>
      </c>
      <c r="J490" s="832" t="s">
        <v>2050</v>
      </c>
      <c r="K490" s="832" t="s">
        <v>2133</v>
      </c>
      <c r="L490" s="835">
        <v>107.6</v>
      </c>
      <c r="M490" s="835">
        <v>107.6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7</v>
      </c>
      <c r="B491" s="832" t="s">
        <v>1449</v>
      </c>
      <c r="C491" s="832" t="s">
        <v>1454</v>
      </c>
      <c r="D491" s="833" t="s">
        <v>2220</v>
      </c>
      <c r="E491" s="834" t="s">
        <v>1461</v>
      </c>
      <c r="F491" s="832" t="s">
        <v>1450</v>
      </c>
      <c r="G491" s="832" t="s">
        <v>1747</v>
      </c>
      <c r="H491" s="832" t="s">
        <v>657</v>
      </c>
      <c r="I491" s="832" t="s">
        <v>1751</v>
      </c>
      <c r="J491" s="832" t="s">
        <v>1749</v>
      </c>
      <c r="K491" s="832" t="s">
        <v>1752</v>
      </c>
      <c r="L491" s="835">
        <v>193.68</v>
      </c>
      <c r="M491" s="835">
        <v>193.68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7</v>
      </c>
      <c r="B492" s="832" t="s">
        <v>1449</v>
      </c>
      <c r="C492" s="832" t="s">
        <v>1454</v>
      </c>
      <c r="D492" s="833" t="s">
        <v>2220</v>
      </c>
      <c r="E492" s="834" t="s">
        <v>1461</v>
      </c>
      <c r="F492" s="832" t="s">
        <v>1450</v>
      </c>
      <c r="G492" s="832" t="s">
        <v>2054</v>
      </c>
      <c r="H492" s="832" t="s">
        <v>568</v>
      </c>
      <c r="I492" s="832" t="s">
        <v>2134</v>
      </c>
      <c r="J492" s="832" t="s">
        <v>958</v>
      </c>
      <c r="K492" s="832" t="s">
        <v>1271</v>
      </c>
      <c r="L492" s="835">
        <v>27.5</v>
      </c>
      <c r="M492" s="835">
        <v>110</v>
      </c>
      <c r="N492" s="832">
        <v>4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7</v>
      </c>
      <c r="B493" s="832" t="s">
        <v>1449</v>
      </c>
      <c r="C493" s="832" t="s">
        <v>1454</v>
      </c>
      <c r="D493" s="833" t="s">
        <v>2220</v>
      </c>
      <c r="E493" s="834" t="s">
        <v>1461</v>
      </c>
      <c r="F493" s="832" t="s">
        <v>1450</v>
      </c>
      <c r="G493" s="832" t="s">
        <v>1872</v>
      </c>
      <c r="H493" s="832" t="s">
        <v>657</v>
      </c>
      <c r="I493" s="832" t="s">
        <v>1873</v>
      </c>
      <c r="J493" s="832" t="s">
        <v>1874</v>
      </c>
      <c r="K493" s="832" t="s">
        <v>1391</v>
      </c>
      <c r="L493" s="835">
        <v>161.06</v>
      </c>
      <c r="M493" s="835">
        <v>161.06</v>
      </c>
      <c r="N493" s="832">
        <v>1</v>
      </c>
      <c r="O493" s="836">
        <v>1</v>
      </c>
      <c r="P493" s="835">
        <v>161.06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7</v>
      </c>
      <c r="B494" s="832" t="s">
        <v>1449</v>
      </c>
      <c r="C494" s="832" t="s">
        <v>1454</v>
      </c>
      <c r="D494" s="833" t="s">
        <v>2220</v>
      </c>
      <c r="E494" s="834" t="s">
        <v>1461</v>
      </c>
      <c r="F494" s="832" t="s">
        <v>1450</v>
      </c>
      <c r="G494" s="832" t="s">
        <v>1753</v>
      </c>
      <c r="H494" s="832" t="s">
        <v>568</v>
      </c>
      <c r="I494" s="832" t="s">
        <v>1991</v>
      </c>
      <c r="J494" s="832" t="s">
        <v>1929</v>
      </c>
      <c r="K494" s="832" t="s">
        <v>1942</v>
      </c>
      <c r="L494" s="835">
        <v>701.65</v>
      </c>
      <c r="M494" s="835">
        <v>6314.8499999999995</v>
      </c>
      <c r="N494" s="832">
        <v>9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7</v>
      </c>
      <c r="B495" s="832" t="s">
        <v>1449</v>
      </c>
      <c r="C495" s="832" t="s">
        <v>1454</v>
      </c>
      <c r="D495" s="833" t="s">
        <v>2220</v>
      </c>
      <c r="E495" s="834" t="s">
        <v>1461</v>
      </c>
      <c r="F495" s="832" t="s">
        <v>1450</v>
      </c>
      <c r="G495" s="832" t="s">
        <v>1753</v>
      </c>
      <c r="H495" s="832" t="s">
        <v>568</v>
      </c>
      <c r="I495" s="832" t="s">
        <v>1754</v>
      </c>
      <c r="J495" s="832" t="s">
        <v>1755</v>
      </c>
      <c r="K495" s="832" t="s">
        <v>1400</v>
      </c>
      <c r="L495" s="835">
        <v>208.18</v>
      </c>
      <c r="M495" s="835">
        <v>2914.52</v>
      </c>
      <c r="N495" s="832">
        <v>14</v>
      </c>
      <c r="O495" s="836">
        <v>3.5</v>
      </c>
      <c r="P495" s="835">
        <v>2289.98</v>
      </c>
      <c r="Q495" s="837">
        <v>0.7857142857142857</v>
      </c>
      <c r="R495" s="832">
        <v>11</v>
      </c>
      <c r="S495" s="837">
        <v>0.7857142857142857</v>
      </c>
      <c r="T495" s="836">
        <v>2.5</v>
      </c>
      <c r="U495" s="838">
        <v>0.7142857142857143</v>
      </c>
    </row>
    <row r="496" spans="1:21" ht="14.4" customHeight="1" x14ac:dyDescent="0.3">
      <c r="A496" s="831">
        <v>7</v>
      </c>
      <c r="B496" s="832" t="s">
        <v>1449</v>
      </c>
      <c r="C496" s="832" t="s">
        <v>1454</v>
      </c>
      <c r="D496" s="833" t="s">
        <v>2220</v>
      </c>
      <c r="E496" s="834" t="s">
        <v>1461</v>
      </c>
      <c r="F496" s="832" t="s">
        <v>1450</v>
      </c>
      <c r="G496" s="832" t="s">
        <v>1753</v>
      </c>
      <c r="H496" s="832" t="s">
        <v>568</v>
      </c>
      <c r="I496" s="832" t="s">
        <v>1933</v>
      </c>
      <c r="J496" s="832" t="s">
        <v>1755</v>
      </c>
      <c r="K496" s="832" t="s">
        <v>1906</v>
      </c>
      <c r="L496" s="835">
        <v>383.18</v>
      </c>
      <c r="M496" s="835">
        <v>4598.16</v>
      </c>
      <c r="N496" s="832">
        <v>12</v>
      </c>
      <c r="O496" s="836">
        <v>2</v>
      </c>
      <c r="P496" s="835">
        <v>4598.16</v>
      </c>
      <c r="Q496" s="837">
        <v>1</v>
      </c>
      <c r="R496" s="832">
        <v>12</v>
      </c>
      <c r="S496" s="837">
        <v>1</v>
      </c>
      <c r="T496" s="836">
        <v>2</v>
      </c>
      <c r="U496" s="838">
        <v>1</v>
      </c>
    </row>
    <row r="497" spans="1:21" ht="14.4" customHeight="1" x14ac:dyDescent="0.3">
      <c r="A497" s="831">
        <v>7</v>
      </c>
      <c r="B497" s="832" t="s">
        <v>1449</v>
      </c>
      <c r="C497" s="832" t="s">
        <v>1454</v>
      </c>
      <c r="D497" s="833" t="s">
        <v>2220</v>
      </c>
      <c r="E497" s="834" t="s">
        <v>1461</v>
      </c>
      <c r="F497" s="832" t="s">
        <v>1450</v>
      </c>
      <c r="G497" s="832" t="s">
        <v>1756</v>
      </c>
      <c r="H497" s="832" t="s">
        <v>568</v>
      </c>
      <c r="I497" s="832" t="s">
        <v>1757</v>
      </c>
      <c r="J497" s="832" t="s">
        <v>1758</v>
      </c>
      <c r="K497" s="832" t="s">
        <v>1759</v>
      </c>
      <c r="L497" s="835">
        <v>155.24</v>
      </c>
      <c r="M497" s="835">
        <v>155.24</v>
      </c>
      <c r="N497" s="832">
        <v>1</v>
      </c>
      <c r="O497" s="836">
        <v>0.5</v>
      </c>
      <c r="P497" s="835">
        <v>155.24</v>
      </c>
      <c r="Q497" s="837">
        <v>1</v>
      </c>
      <c r="R497" s="832">
        <v>1</v>
      </c>
      <c r="S497" s="837">
        <v>1</v>
      </c>
      <c r="T497" s="836">
        <v>0.5</v>
      </c>
      <c r="U497" s="838">
        <v>1</v>
      </c>
    </row>
    <row r="498" spans="1:21" ht="14.4" customHeight="1" x14ac:dyDescent="0.3">
      <c r="A498" s="831">
        <v>7</v>
      </c>
      <c r="B498" s="832" t="s">
        <v>1449</v>
      </c>
      <c r="C498" s="832" t="s">
        <v>1454</v>
      </c>
      <c r="D498" s="833" t="s">
        <v>2220</v>
      </c>
      <c r="E498" s="834" t="s">
        <v>1461</v>
      </c>
      <c r="F498" s="832" t="s">
        <v>1450</v>
      </c>
      <c r="G498" s="832" t="s">
        <v>1877</v>
      </c>
      <c r="H498" s="832" t="s">
        <v>568</v>
      </c>
      <c r="I498" s="832" t="s">
        <v>1878</v>
      </c>
      <c r="J498" s="832" t="s">
        <v>1879</v>
      </c>
      <c r="K498" s="832" t="s">
        <v>1880</v>
      </c>
      <c r="L498" s="835">
        <v>113.93</v>
      </c>
      <c r="M498" s="835">
        <v>227.86</v>
      </c>
      <c r="N498" s="832">
        <v>2</v>
      </c>
      <c r="O498" s="836">
        <v>0.5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7</v>
      </c>
      <c r="B499" s="832" t="s">
        <v>1449</v>
      </c>
      <c r="C499" s="832" t="s">
        <v>1454</v>
      </c>
      <c r="D499" s="833" t="s">
        <v>2220</v>
      </c>
      <c r="E499" s="834" t="s">
        <v>1461</v>
      </c>
      <c r="F499" s="832" t="s">
        <v>1450</v>
      </c>
      <c r="G499" s="832" t="s">
        <v>1528</v>
      </c>
      <c r="H499" s="832" t="s">
        <v>568</v>
      </c>
      <c r="I499" s="832" t="s">
        <v>1992</v>
      </c>
      <c r="J499" s="832" t="s">
        <v>712</v>
      </c>
      <c r="K499" s="832" t="s">
        <v>1993</v>
      </c>
      <c r="L499" s="835">
        <v>48.42</v>
      </c>
      <c r="M499" s="835">
        <v>96.84</v>
      </c>
      <c r="N499" s="832">
        <v>2</v>
      </c>
      <c r="O499" s="836">
        <v>1</v>
      </c>
      <c r="P499" s="835">
        <v>96.84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7</v>
      </c>
      <c r="B500" s="832" t="s">
        <v>1449</v>
      </c>
      <c r="C500" s="832" t="s">
        <v>1454</v>
      </c>
      <c r="D500" s="833" t="s">
        <v>2220</v>
      </c>
      <c r="E500" s="834" t="s">
        <v>1461</v>
      </c>
      <c r="F500" s="832" t="s">
        <v>1450</v>
      </c>
      <c r="G500" s="832" t="s">
        <v>1488</v>
      </c>
      <c r="H500" s="832" t="s">
        <v>568</v>
      </c>
      <c r="I500" s="832" t="s">
        <v>1573</v>
      </c>
      <c r="J500" s="832" t="s">
        <v>816</v>
      </c>
      <c r="K500" s="832" t="s">
        <v>1532</v>
      </c>
      <c r="L500" s="835">
        <v>103.67</v>
      </c>
      <c r="M500" s="835">
        <v>725.68999999999994</v>
      </c>
      <c r="N500" s="832">
        <v>7</v>
      </c>
      <c r="O500" s="836">
        <v>4</v>
      </c>
      <c r="P500" s="835">
        <v>622.02</v>
      </c>
      <c r="Q500" s="837">
        <v>0.85714285714285721</v>
      </c>
      <c r="R500" s="832">
        <v>6</v>
      </c>
      <c r="S500" s="837">
        <v>0.8571428571428571</v>
      </c>
      <c r="T500" s="836">
        <v>3</v>
      </c>
      <c r="U500" s="838">
        <v>0.75</v>
      </c>
    </row>
    <row r="501" spans="1:21" ht="14.4" customHeight="1" x14ac:dyDescent="0.3">
      <c r="A501" s="831">
        <v>7</v>
      </c>
      <c r="B501" s="832" t="s">
        <v>1449</v>
      </c>
      <c r="C501" s="832" t="s">
        <v>1454</v>
      </c>
      <c r="D501" s="833" t="s">
        <v>2220</v>
      </c>
      <c r="E501" s="834" t="s">
        <v>1461</v>
      </c>
      <c r="F501" s="832" t="s">
        <v>1450</v>
      </c>
      <c r="G501" s="832" t="s">
        <v>1760</v>
      </c>
      <c r="H501" s="832" t="s">
        <v>568</v>
      </c>
      <c r="I501" s="832" t="s">
        <v>1764</v>
      </c>
      <c r="J501" s="832" t="s">
        <v>1762</v>
      </c>
      <c r="K501" s="832" t="s">
        <v>1765</v>
      </c>
      <c r="L501" s="835">
        <v>552.64</v>
      </c>
      <c r="M501" s="835">
        <v>1105.28</v>
      </c>
      <c r="N501" s="832">
        <v>2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7</v>
      </c>
      <c r="B502" s="832" t="s">
        <v>1449</v>
      </c>
      <c r="C502" s="832" t="s">
        <v>1454</v>
      </c>
      <c r="D502" s="833" t="s">
        <v>2220</v>
      </c>
      <c r="E502" s="834" t="s">
        <v>1461</v>
      </c>
      <c r="F502" s="832" t="s">
        <v>1450</v>
      </c>
      <c r="G502" s="832" t="s">
        <v>1760</v>
      </c>
      <c r="H502" s="832" t="s">
        <v>568</v>
      </c>
      <c r="I502" s="832" t="s">
        <v>1936</v>
      </c>
      <c r="J502" s="832" t="s">
        <v>1762</v>
      </c>
      <c r="K502" s="832" t="s">
        <v>1771</v>
      </c>
      <c r="L502" s="835">
        <v>355.79</v>
      </c>
      <c r="M502" s="835">
        <v>711.58</v>
      </c>
      <c r="N502" s="832">
        <v>2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7</v>
      </c>
      <c r="B503" s="832" t="s">
        <v>1449</v>
      </c>
      <c r="C503" s="832" t="s">
        <v>1454</v>
      </c>
      <c r="D503" s="833" t="s">
        <v>2220</v>
      </c>
      <c r="E503" s="834" t="s">
        <v>1461</v>
      </c>
      <c r="F503" s="832" t="s">
        <v>1450</v>
      </c>
      <c r="G503" s="832" t="s">
        <v>1760</v>
      </c>
      <c r="H503" s="832" t="s">
        <v>568</v>
      </c>
      <c r="I503" s="832" t="s">
        <v>1994</v>
      </c>
      <c r="J503" s="832" t="s">
        <v>1995</v>
      </c>
      <c r="K503" s="832" t="s">
        <v>1767</v>
      </c>
      <c r="L503" s="835">
        <v>1019.46</v>
      </c>
      <c r="M503" s="835">
        <v>2038.92</v>
      </c>
      <c r="N503" s="832">
        <v>2</v>
      </c>
      <c r="O503" s="836">
        <v>2</v>
      </c>
      <c r="P503" s="835">
        <v>2038.92</v>
      </c>
      <c r="Q503" s="837">
        <v>1</v>
      </c>
      <c r="R503" s="832">
        <v>2</v>
      </c>
      <c r="S503" s="837">
        <v>1</v>
      </c>
      <c r="T503" s="836">
        <v>2</v>
      </c>
      <c r="U503" s="838">
        <v>1</v>
      </c>
    </row>
    <row r="504" spans="1:21" ht="14.4" customHeight="1" x14ac:dyDescent="0.3">
      <c r="A504" s="831">
        <v>7</v>
      </c>
      <c r="B504" s="832" t="s">
        <v>1449</v>
      </c>
      <c r="C504" s="832" t="s">
        <v>1454</v>
      </c>
      <c r="D504" s="833" t="s">
        <v>2220</v>
      </c>
      <c r="E504" s="834" t="s">
        <v>1461</v>
      </c>
      <c r="F504" s="832" t="s">
        <v>1450</v>
      </c>
      <c r="G504" s="832" t="s">
        <v>1760</v>
      </c>
      <c r="H504" s="832" t="s">
        <v>568</v>
      </c>
      <c r="I504" s="832" t="s">
        <v>2135</v>
      </c>
      <c r="J504" s="832" t="s">
        <v>1995</v>
      </c>
      <c r="K504" s="832" t="s">
        <v>1765</v>
      </c>
      <c r="L504" s="835">
        <v>552.64</v>
      </c>
      <c r="M504" s="835">
        <v>4973.76</v>
      </c>
      <c r="N504" s="832">
        <v>9</v>
      </c>
      <c r="O504" s="836">
        <v>3</v>
      </c>
      <c r="P504" s="835">
        <v>4421.12</v>
      </c>
      <c r="Q504" s="837">
        <v>0.88888888888888884</v>
      </c>
      <c r="R504" s="832">
        <v>8</v>
      </c>
      <c r="S504" s="837">
        <v>0.88888888888888884</v>
      </c>
      <c r="T504" s="836">
        <v>2</v>
      </c>
      <c r="U504" s="838">
        <v>0.66666666666666663</v>
      </c>
    </row>
    <row r="505" spans="1:21" ht="14.4" customHeight="1" x14ac:dyDescent="0.3">
      <c r="A505" s="831">
        <v>7</v>
      </c>
      <c r="B505" s="832" t="s">
        <v>1449</v>
      </c>
      <c r="C505" s="832" t="s">
        <v>1454</v>
      </c>
      <c r="D505" s="833" t="s">
        <v>2220</v>
      </c>
      <c r="E505" s="834" t="s">
        <v>1461</v>
      </c>
      <c r="F505" s="832" t="s">
        <v>1450</v>
      </c>
      <c r="G505" s="832" t="s">
        <v>1760</v>
      </c>
      <c r="H505" s="832" t="s">
        <v>657</v>
      </c>
      <c r="I505" s="832" t="s">
        <v>1768</v>
      </c>
      <c r="J505" s="832" t="s">
        <v>1769</v>
      </c>
      <c r="K505" s="832" t="s">
        <v>1763</v>
      </c>
      <c r="L505" s="835">
        <v>2038.93</v>
      </c>
      <c r="M505" s="835">
        <v>6116.79</v>
      </c>
      <c r="N505" s="832">
        <v>3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7</v>
      </c>
      <c r="B506" s="832" t="s">
        <v>1449</v>
      </c>
      <c r="C506" s="832" t="s">
        <v>1454</v>
      </c>
      <c r="D506" s="833" t="s">
        <v>2220</v>
      </c>
      <c r="E506" s="834" t="s">
        <v>1461</v>
      </c>
      <c r="F506" s="832" t="s">
        <v>1450</v>
      </c>
      <c r="G506" s="832" t="s">
        <v>1760</v>
      </c>
      <c r="H506" s="832" t="s">
        <v>657</v>
      </c>
      <c r="I506" s="832" t="s">
        <v>1770</v>
      </c>
      <c r="J506" s="832" t="s">
        <v>1769</v>
      </c>
      <c r="K506" s="832" t="s">
        <v>1771</v>
      </c>
      <c r="L506" s="835">
        <v>355.79</v>
      </c>
      <c r="M506" s="835">
        <v>1423.16</v>
      </c>
      <c r="N506" s="832">
        <v>4</v>
      </c>
      <c r="O506" s="836">
        <v>2</v>
      </c>
      <c r="P506" s="835">
        <v>1423.16</v>
      </c>
      <c r="Q506" s="837">
        <v>1</v>
      </c>
      <c r="R506" s="832">
        <v>4</v>
      </c>
      <c r="S506" s="837">
        <v>1</v>
      </c>
      <c r="T506" s="836">
        <v>2</v>
      </c>
      <c r="U506" s="838">
        <v>1</v>
      </c>
    </row>
    <row r="507" spans="1:21" ht="14.4" customHeight="1" x14ac:dyDescent="0.3">
      <c r="A507" s="831">
        <v>7</v>
      </c>
      <c r="B507" s="832" t="s">
        <v>1449</v>
      </c>
      <c r="C507" s="832" t="s">
        <v>1454</v>
      </c>
      <c r="D507" s="833" t="s">
        <v>2220</v>
      </c>
      <c r="E507" s="834" t="s">
        <v>1461</v>
      </c>
      <c r="F507" s="832" t="s">
        <v>1450</v>
      </c>
      <c r="G507" s="832" t="s">
        <v>1760</v>
      </c>
      <c r="H507" s="832" t="s">
        <v>657</v>
      </c>
      <c r="I507" s="832" t="s">
        <v>1772</v>
      </c>
      <c r="J507" s="832" t="s">
        <v>1769</v>
      </c>
      <c r="K507" s="832" t="s">
        <v>1765</v>
      </c>
      <c r="L507" s="835">
        <v>552.64</v>
      </c>
      <c r="M507" s="835">
        <v>7736.96</v>
      </c>
      <c r="N507" s="832">
        <v>14</v>
      </c>
      <c r="O507" s="836">
        <v>6</v>
      </c>
      <c r="P507" s="835">
        <v>7736.96</v>
      </c>
      <c r="Q507" s="837">
        <v>1</v>
      </c>
      <c r="R507" s="832">
        <v>14</v>
      </c>
      <c r="S507" s="837">
        <v>1</v>
      </c>
      <c r="T507" s="836">
        <v>6</v>
      </c>
      <c r="U507" s="838">
        <v>1</v>
      </c>
    </row>
    <row r="508" spans="1:21" ht="14.4" customHeight="1" x14ac:dyDescent="0.3">
      <c r="A508" s="831">
        <v>7</v>
      </c>
      <c r="B508" s="832" t="s">
        <v>1449</v>
      </c>
      <c r="C508" s="832" t="s">
        <v>1454</v>
      </c>
      <c r="D508" s="833" t="s">
        <v>2220</v>
      </c>
      <c r="E508" s="834" t="s">
        <v>1461</v>
      </c>
      <c r="F508" s="832" t="s">
        <v>1450</v>
      </c>
      <c r="G508" s="832" t="s">
        <v>1760</v>
      </c>
      <c r="H508" s="832" t="s">
        <v>657</v>
      </c>
      <c r="I508" s="832" t="s">
        <v>1773</v>
      </c>
      <c r="J508" s="832" t="s">
        <v>1769</v>
      </c>
      <c r="K508" s="832" t="s">
        <v>1767</v>
      </c>
      <c r="L508" s="835">
        <v>1019.46</v>
      </c>
      <c r="M508" s="835">
        <v>16311.36</v>
      </c>
      <c r="N508" s="832">
        <v>16</v>
      </c>
      <c r="O508" s="836">
        <v>5</v>
      </c>
      <c r="P508" s="835">
        <v>13252.98</v>
      </c>
      <c r="Q508" s="837">
        <v>0.81249999999999989</v>
      </c>
      <c r="R508" s="832">
        <v>13</v>
      </c>
      <c r="S508" s="837">
        <v>0.8125</v>
      </c>
      <c r="T508" s="836">
        <v>4</v>
      </c>
      <c r="U508" s="838">
        <v>0.8</v>
      </c>
    </row>
    <row r="509" spans="1:21" ht="14.4" customHeight="1" x14ac:dyDescent="0.3">
      <c r="A509" s="831">
        <v>7</v>
      </c>
      <c r="B509" s="832" t="s">
        <v>1449</v>
      </c>
      <c r="C509" s="832" t="s">
        <v>1454</v>
      </c>
      <c r="D509" s="833" t="s">
        <v>2220</v>
      </c>
      <c r="E509" s="834" t="s">
        <v>1461</v>
      </c>
      <c r="F509" s="832" t="s">
        <v>1450</v>
      </c>
      <c r="G509" s="832" t="s">
        <v>1760</v>
      </c>
      <c r="H509" s="832" t="s">
        <v>568</v>
      </c>
      <c r="I509" s="832" t="s">
        <v>1996</v>
      </c>
      <c r="J509" s="832" t="s">
        <v>1995</v>
      </c>
      <c r="K509" s="832" t="s">
        <v>1771</v>
      </c>
      <c r="L509" s="835">
        <v>355.79</v>
      </c>
      <c r="M509" s="835">
        <v>2846.32</v>
      </c>
      <c r="N509" s="832">
        <v>8</v>
      </c>
      <c r="O509" s="836">
        <v>6</v>
      </c>
      <c r="P509" s="835">
        <v>2846.32</v>
      </c>
      <c r="Q509" s="837">
        <v>1</v>
      </c>
      <c r="R509" s="832">
        <v>8</v>
      </c>
      <c r="S509" s="837">
        <v>1</v>
      </c>
      <c r="T509" s="836">
        <v>6</v>
      </c>
      <c r="U509" s="838">
        <v>1</v>
      </c>
    </row>
    <row r="510" spans="1:21" ht="14.4" customHeight="1" x14ac:dyDescent="0.3">
      <c r="A510" s="831">
        <v>7</v>
      </c>
      <c r="B510" s="832" t="s">
        <v>1449</v>
      </c>
      <c r="C510" s="832" t="s">
        <v>1454</v>
      </c>
      <c r="D510" s="833" t="s">
        <v>2220</v>
      </c>
      <c r="E510" s="834" t="s">
        <v>1461</v>
      </c>
      <c r="F510" s="832" t="s">
        <v>1450</v>
      </c>
      <c r="G510" s="832" t="s">
        <v>1774</v>
      </c>
      <c r="H510" s="832" t="s">
        <v>568</v>
      </c>
      <c r="I510" s="832" t="s">
        <v>1997</v>
      </c>
      <c r="J510" s="832" t="s">
        <v>688</v>
      </c>
      <c r="K510" s="832" t="s">
        <v>1882</v>
      </c>
      <c r="L510" s="835">
        <v>108.44</v>
      </c>
      <c r="M510" s="835">
        <v>216.88</v>
      </c>
      <c r="N510" s="832">
        <v>2</v>
      </c>
      <c r="O510" s="836">
        <v>0.5</v>
      </c>
      <c r="P510" s="835">
        <v>216.88</v>
      </c>
      <c r="Q510" s="837">
        <v>1</v>
      </c>
      <c r="R510" s="832">
        <v>2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7</v>
      </c>
      <c r="B511" s="832" t="s">
        <v>1449</v>
      </c>
      <c r="C511" s="832" t="s">
        <v>1454</v>
      </c>
      <c r="D511" s="833" t="s">
        <v>2220</v>
      </c>
      <c r="E511" s="834" t="s">
        <v>1461</v>
      </c>
      <c r="F511" s="832" t="s">
        <v>1450</v>
      </c>
      <c r="G511" s="832" t="s">
        <v>1774</v>
      </c>
      <c r="H511" s="832" t="s">
        <v>568</v>
      </c>
      <c r="I511" s="832" t="s">
        <v>1881</v>
      </c>
      <c r="J511" s="832" t="s">
        <v>688</v>
      </c>
      <c r="K511" s="832" t="s">
        <v>1882</v>
      </c>
      <c r="L511" s="835">
        <v>52.61</v>
      </c>
      <c r="M511" s="835">
        <v>157.82999999999998</v>
      </c>
      <c r="N511" s="832">
        <v>3</v>
      </c>
      <c r="O511" s="836">
        <v>0.5</v>
      </c>
      <c r="P511" s="835">
        <v>157.82999999999998</v>
      </c>
      <c r="Q511" s="837">
        <v>1</v>
      </c>
      <c r="R511" s="832">
        <v>3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7</v>
      </c>
      <c r="B512" s="832" t="s">
        <v>1449</v>
      </c>
      <c r="C512" s="832" t="s">
        <v>1454</v>
      </c>
      <c r="D512" s="833" t="s">
        <v>2220</v>
      </c>
      <c r="E512" s="834" t="s">
        <v>1461</v>
      </c>
      <c r="F512" s="832" t="s">
        <v>1450</v>
      </c>
      <c r="G512" s="832" t="s">
        <v>1537</v>
      </c>
      <c r="H512" s="832" t="s">
        <v>568</v>
      </c>
      <c r="I512" s="832" t="s">
        <v>1538</v>
      </c>
      <c r="J512" s="832" t="s">
        <v>1539</v>
      </c>
      <c r="K512" s="832" t="s">
        <v>1540</v>
      </c>
      <c r="L512" s="835">
        <v>87.67</v>
      </c>
      <c r="M512" s="835">
        <v>263.01</v>
      </c>
      <c r="N512" s="832">
        <v>3</v>
      </c>
      <c r="O512" s="836">
        <v>0.5</v>
      </c>
      <c r="P512" s="835">
        <v>263.01</v>
      </c>
      <c r="Q512" s="837">
        <v>1</v>
      </c>
      <c r="R512" s="832">
        <v>3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7</v>
      </c>
      <c r="B513" s="832" t="s">
        <v>1449</v>
      </c>
      <c r="C513" s="832" t="s">
        <v>1454</v>
      </c>
      <c r="D513" s="833" t="s">
        <v>2220</v>
      </c>
      <c r="E513" s="834" t="s">
        <v>1461</v>
      </c>
      <c r="F513" s="832" t="s">
        <v>1450</v>
      </c>
      <c r="G513" s="832" t="s">
        <v>1778</v>
      </c>
      <c r="H513" s="832" t="s">
        <v>568</v>
      </c>
      <c r="I513" s="832" t="s">
        <v>2136</v>
      </c>
      <c r="J513" s="832" t="s">
        <v>1838</v>
      </c>
      <c r="K513" s="832" t="s">
        <v>1781</v>
      </c>
      <c r="L513" s="835">
        <v>597.88</v>
      </c>
      <c r="M513" s="835">
        <v>1195.76</v>
      </c>
      <c r="N513" s="832">
        <v>2</v>
      </c>
      <c r="O513" s="836">
        <v>1</v>
      </c>
      <c r="P513" s="835">
        <v>1195.76</v>
      </c>
      <c r="Q513" s="837">
        <v>1</v>
      </c>
      <c r="R513" s="832">
        <v>2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7</v>
      </c>
      <c r="B514" s="832" t="s">
        <v>1449</v>
      </c>
      <c r="C514" s="832" t="s">
        <v>1454</v>
      </c>
      <c r="D514" s="833" t="s">
        <v>2220</v>
      </c>
      <c r="E514" s="834" t="s">
        <v>1461</v>
      </c>
      <c r="F514" s="832" t="s">
        <v>1450</v>
      </c>
      <c r="G514" s="832" t="s">
        <v>1778</v>
      </c>
      <c r="H514" s="832" t="s">
        <v>568</v>
      </c>
      <c r="I514" s="832" t="s">
        <v>1883</v>
      </c>
      <c r="J514" s="832" t="s">
        <v>1838</v>
      </c>
      <c r="K514" s="832" t="s">
        <v>1784</v>
      </c>
      <c r="L514" s="835">
        <v>1195.75</v>
      </c>
      <c r="M514" s="835">
        <v>11957.5</v>
      </c>
      <c r="N514" s="832">
        <v>10</v>
      </c>
      <c r="O514" s="836">
        <v>1.5</v>
      </c>
      <c r="P514" s="835">
        <v>11957.5</v>
      </c>
      <c r="Q514" s="837">
        <v>1</v>
      </c>
      <c r="R514" s="832">
        <v>10</v>
      </c>
      <c r="S514" s="837">
        <v>1</v>
      </c>
      <c r="T514" s="836">
        <v>1.5</v>
      </c>
      <c r="U514" s="838">
        <v>1</v>
      </c>
    </row>
    <row r="515" spans="1:21" ht="14.4" customHeight="1" x14ac:dyDescent="0.3">
      <c r="A515" s="831">
        <v>7</v>
      </c>
      <c r="B515" s="832" t="s">
        <v>1449</v>
      </c>
      <c r="C515" s="832" t="s">
        <v>1454</v>
      </c>
      <c r="D515" s="833" t="s">
        <v>2220</v>
      </c>
      <c r="E515" s="834" t="s">
        <v>1461</v>
      </c>
      <c r="F515" s="832" t="s">
        <v>1450</v>
      </c>
      <c r="G515" s="832" t="s">
        <v>1778</v>
      </c>
      <c r="H515" s="832" t="s">
        <v>657</v>
      </c>
      <c r="I515" s="832" t="s">
        <v>1779</v>
      </c>
      <c r="J515" s="832" t="s">
        <v>1780</v>
      </c>
      <c r="K515" s="832" t="s">
        <v>1781</v>
      </c>
      <c r="L515" s="835">
        <v>597.88</v>
      </c>
      <c r="M515" s="835">
        <v>3587.2799999999997</v>
      </c>
      <c r="N515" s="832">
        <v>6</v>
      </c>
      <c r="O515" s="836">
        <v>0.5</v>
      </c>
      <c r="P515" s="835">
        <v>3587.2799999999997</v>
      </c>
      <c r="Q515" s="837">
        <v>1</v>
      </c>
      <c r="R515" s="832">
        <v>6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7</v>
      </c>
      <c r="B516" s="832" t="s">
        <v>1449</v>
      </c>
      <c r="C516" s="832" t="s">
        <v>1454</v>
      </c>
      <c r="D516" s="833" t="s">
        <v>2220</v>
      </c>
      <c r="E516" s="834" t="s">
        <v>1461</v>
      </c>
      <c r="F516" s="832" t="s">
        <v>1450</v>
      </c>
      <c r="G516" s="832" t="s">
        <v>1778</v>
      </c>
      <c r="H516" s="832" t="s">
        <v>568</v>
      </c>
      <c r="I516" s="832" t="s">
        <v>1782</v>
      </c>
      <c r="J516" s="832" t="s">
        <v>1783</v>
      </c>
      <c r="K516" s="832" t="s">
        <v>1784</v>
      </c>
      <c r="L516" s="835">
        <v>1715.4</v>
      </c>
      <c r="M516" s="835">
        <v>15438.600000000002</v>
      </c>
      <c r="N516" s="832">
        <v>9</v>
      </c>
      <c r="O516" s="836">
        <v>1.5</v>
      </c>
      <c r="P516" s="835">
        <v>15438.600000000002</v>
      </c>
      <c r="Q516" s="837">
        <v>1</v>
      </c>
      <c r="R516" s="832">
        <v>9</v>
      </c>
      <c r="S516" s="837">
        <v>1</v>
      </c>
      <c r="T516" s="836">
        <v>1.5</v>
      </c>
      <c r="U516" s="838">
        <v>1</v>
      </c>
    </row>
    <row r="517" spans="1:21" ht="14.4" customHeight="1" x14ac:dyDescent="0.3">
      <c r="A517" s="831">
        <v>7</v>
      </c>
      <c r="B517" s="832" t="s">
        <v>1449</v>
      </c>
      <c r="C517" s="832" t="s">
        <v>1454</v>
      </c>
      <c r="D517" s="833" t="s">
        <v>2220</v>
      </c>
      <c r="E517" s="834" t="s">
        <v>1461</v>
      </c>
      <c r="F517" s="832" t="s">
        <v>1450</v>
      </c>
      <c r="G517" s="832" t="s">
        <v>1778</v>
      </c>
      <c r="H517" s="832" t="s">
        <v>568</v>
      </c>
      <c r="I517" s="832" t="s">
        <v>1785</v>
      </c>
      <c r="J517" s="832" t="s">
        <v>1786</v>
      </c>
      <c r="K517" s="832" t="s">
        <v>1784</v>
      </c>
      <c r="L517" s="835">
        <v>1715.48</v>
      </c>
      <c r="M517" s="835">
        <v>22301.239999999998</v>
      </c>
      <c r="N517" s="832">
        <v>13</v>
      </c>
      <c r="O517" s="836">
        <v>1.5</v>
      </c>
      <c r="P517" s="835">
        <v>17154.8</v>
      </c>
      <c r="Q517" s="837">
        <v>0.76923076923076927</v>
      </c>
      <c r="R517" s="832">
        <v>10</v>
      </c>
      <c r="S517" s="837">
        <v>0.76923076923076927</v>
      </c>
      <c r="T517" s="836">
        <v>1</v>
      </c>
      <c r="U517" s="838">
        <v>0.66666666666666663</v>
      </c>
    </row>
    <row r="518" spans="1:21" ht="14.4" customHeight="1" x14ac:dyDescent="0.3">
      <c r="A518" s="831">
        <v>7</v>
      </c>
      <c r="B518" s="832" t="s">
        <v>1449</v>
      </c>
      <c r="C518" s="832" t="s">
        <v>1454</v>
      </c>
      <c r="D518" s="833" t="s">
        <v>2220</v>
      </c>
      <c r="E518" s="834" t="s">
        <v>1461</v>
      </c>
      <c r="F518" s="832" t="s">
        <v>1450</v>
      </c>
      <c r="G518" s="832" t="s">
        <v>1778</v>
      </c>
      <c r="H518" s="832" t="s">
        <v>657</v>
      </c>
      <c r="I518" s="832" t="s">
        <v>1788</v>
      </c>
      <c r="J518" s="832" t="s">
        <v>1780</v>
      </c>
      <c r="K518" s="832" t="s">
        <v>1784</v>
      </c>
      <c r="L518" s="835">
        <v>1195.75</v>
      </c>
      <c r="M518" s="835">
        <v>15544.75</v>
      </c>
      <c r="N518" s="832">
        <v>13</v>
      </c>
      <c r="O518" s="836">
        <v>1.5</v>
      </c>
      <c r="P518" s="835">
        <v>15544.75</v>
      </c>
      <c r="Q518" s="837">
        <v>1</v>
      </c>
      <c r="R518" s="832">
        <v>13</v>
      </c>
      <c r="S518" s="837">
        <v>1</v>
      </c>
      <c r="T518" s="836">
        <v>1.5</v>
      </c>
      <c r="U518" s="838">
        <v>1</v>
      </c>
    </row>
    <row r="519" spans="1:21" ht="14.4" customHeight="1" x14ac:dyDescent="0.3">
      <c r="A519" s="831">
        <v>7</v>
      </c>
      <c r="B519" s="832" t="s">
        <v>1449</v>
      </c>
      <c r="C519" s="832" t="s">
        <v>1454</v>
      </c>
      <c r="D519" s="833" t="s">
        <v>2220</v>
      </c>
      <c r="E519" s="834" t="s">
        <v>1461</v>
      </c>
      <c r="F519" s="832" t="s">
        <v>1450</v>
      </c>
      <c r="G519" s="832" t="s">
        <v>1778</v>
      </c>
      <c r="H519" s="832" t="s">
        <v>568</v>
      </c>
      <c r="I519" s="832" t="s">
        <v>2055</v>
      </c>
      <c r="J519" s="832" t="s">
        <v>1780</v>
      </c>
      <c r="K519" s="832" t="s">
        <v>2056</v>
      </c>
      <c r="L519" s="835">
        <v>1286.6199999999999</v>
      </c>
      <c r="M519" s="835">
        <v>5146.4799999999996</v>
      </c>
      <c r="N519" s="832">
        <v>4</v>
      </c>
      <c r="O519" s="836">
        <v>2.5</v>
      </c>
      <c r="P519" s="835">
        <v>3859.8599999999997</v>
      </c>
      <c r="Q519" s="837">
        <v>0.75</v>
      </c>
      <c r="R519" s="832">
        <v>3</v>
      </c>
      <c r="S519" s="837">
        <v>0.75</v>
      </c>
      <c r="T519" s="836">
        <v>2</v>
      </c>
      <c r="U519" s="838">
        <v>0.8</v>
      </c>
    </row>
    <row r="520" spans="1:21" ht="14.4" customHeight="1" x14ac:dyDescent="0.3">
      <c r="A520" s="831">
        <v>7</v>
      </c>
      <c r="B520" s="832" t="s">
        <v>1449</v>
      </c>
      <c r="C520" s="832" t="s">
        <v>1454</v>
      </c>
      <c r="D520" s="833" t="s">
        <v>2220</v>
      </c>
      <c r="E520" s="834" t="s">
        <v>1461</v>
      </c>
      <c r="F520" s="832" t="s">
        <v>1450</v>
      </c>
      <c r="G520" s="832" t="s">
        <v>1778</v>
      </c>
      <c r="H520" s="832" t="s">
        <v>568</v>
      </c>
      <c r="I520" s="832" t="s">
        <v>2137</v>
      </c>
      <c r="J520" s="832" t="s">
        <v>2138</v>
      </c>
      <c r="K520" s="832" t="s">
        <v>1781</v>
      </c>
      <c r="L520" s="835">
        <v>597.88</v>
      </c>
      <c r="M520" s="835">
        <v>597.88</v>
      </c>
      <c r="N520" s="832">
        <v>1</v>
      </c>
      <c r="O520" s="836">
        <v>0.5</v>
      </c>
      <c r="P520" s="835">
        <v>597.88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7</v>
      </c>
      <c r="B521" s="832" t="s">
        <v>1449</v>
      </c>
      <c r="C521" s="832" t="s">
        <v>1454</v>
      </c>
      <c r="D521" s="833" t="s">
        <v>2220</v>
      </c>
      <c r="E521" s="834" t="s">
        <v>1461</v>
      </c>
      <c r="F521" s="832" t="s">
        <v>1450</v>
      </c>
      <c r="G521" s="832" t="s">
        <v>1778</v>
      </c>
      <c r="H521" s="832" t="s">
        <v>657</v>
      </c>
      <c r="I521" s="832" t="s">
        <v>1886</v>
      </c>
      <c r="J521" s="832" t="s">
        <v>1780</v>
      </c>
      <c r="K521" s="832" t="s">
        <v>1887</v>
      </c>
      <c r="L521" s="835">
        <v>2391.48</v>
      </c>
      <c r="M521" s="835">
        <v>7174.4400000000005</v>
      </c>
      <c r="N521" s="832">
        <v>3</v>
      </c>
      <c r="O521" s="836">
        <v>0.5</v>
      </c>
      <c r="P521" s="835">
        <v>7174.4400000000005</v>
      </c>
      <c r="Q521" s="837">
        <v>1</v>
      </c>
      <c r="R521" s="832">
        <v>3</v>
      </c>
      <c r="S521" s="837">
        <v>1</v>
      </c>
      <c r="T521" s="836">
        <v>0.5</v>
      </c>
      <c r="U521" s="838">
        <v>1</v>
      </c>
    </row>
    <row r="522" spans="1:21" ht="14.4" customHeight="1" x14ac:dyDescent="0.3">
      <c r="A522" s="831">
        <v>7</v>
      </c>
      <c r="B522" s="832" t="s">
        <v>1449</v>
      </c>
      <c r="C522" s="832" t="s">
        <v>1454</v>
      </c>
      <c r="D522" s="833" t="s">
        <v>2220</v>
      </c>
      <c r="E522" s="834" t="s">
        <v>1461</v>
      </c>
      <c r="F522" s="832" t="s">
        <v>1450</v>
      </c>
      <c r="G522" s="832" t="s">
        <v>1778</v>
      </c>
      <c r="H522" s="832" t="s">
        <v>568</v>
      </c>
      <c r="I522" s="832" t="s">
        <v>1789</v>
      </c>
      <c r="J522" s="832" t="s">
        <v>1780</v>
      </c>
      <c r="K522" s="832" t="s">
        <v>1790</v>
      </c>
      <c r="L522" s="835">
        <v>2573.2199999999998</v>
      </c>
      <c r="M522" s="835">
        <v>18012.54</v>
      </c>
      <c r="N522" s="832">
        <v>7</v>
      </c>
      <c r="O522" s="836">
        <v>2</v>
      </c>
      <c r="P522" s="835">
        <v>18012.54</v>
      </c>
      <c r="Q522" s="837">
        <v>1</v>
      </c>
      <c r="R522" s="832">
        <v>7</v>
      </c>
      <c r="S522" s="837">
        <v>1</v>
      </c>
      <c r="T522" s="836">
        <v>2</v>
      </c>
      <c r="U522" s="838">
        <v>1</v>
      </c>
    </row>
    <row r="523" spans="1:21" ht="14.4" customHeight="1" x14ac:dyDescent="0.3">
      <c r="A523" s="831">
        <v>7</v>
      </c>
      <c r="B523" s="832" t="s">
        <v>1449</v>
      </c>
      <c r="C523" s="832" t="s">
        <v>1454</v>
      </c>
      <c r="D523" s="833" t="s">
        <v>2220</v>
      </c>
      <c r="E523" s="834" t="s">
        <v>1461</v>
      </c>
      <c r="F523" s="832" t="s">
        <v>1450</v>
      </c>
      <c r="G523" s="832" t="s">
        <v>1778</v>
      </c>
      <c r="H523" s="832" t="s">
        <v>568</v>
      </c>
      <c r="I523" s="832" t="s">
        <v>2139</v>
      </c>
      <c r="J523" s="832" t="s">
        <v>2140</v>
      </c>
      <c r="K523" s="832" t="s">
        <v>1781</v>
      </c>
      <c r="L523" s="835">
        <v>1286.19</v>
      </c>
      <c r="M523" s="835">
        <v>1286.19</v>
      </c>
      <c r="N523" s="832">
        <v>1</v>
      </c>
      <c r="O523" s="836">
        <v>1</v>
      </c>
      <c r="P523" s="835">
        <v>1286.19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7</v>
      </c>
      <c r="B524" s="832" t="s">
        <v>1449</v>
      </c>
      <c r="C524" s="832" t="s">
        <v>1454</v>
      </c>
      <c r="D524" s="833" t="s">
        <v>2220</v>
      </c>
      <c r="E524" s="834" t="s">
        <v>1461</v>
      </c>
      <c r="F524" s="832" t="s">
        <v>1450</v>
      </c>
      <c r="G524" s="832" t="s">
        <v>1655</v>
      </c>
      <c r="H524" s="832" t="s">
        <v>657</v>
      </c>
      <c r="I524" s="832" t="s">
        <v>1369</v>
      </c>
      <c r="J524" s="832" t="s">
        <v>1370</v>
      </c>
      <c r="K524" s="832" t="s">
        <v>1371</v>
      </c>
      <c r="L524" s="835">
        <v>0</v>
      </c>
      <c r="M524" s="835">
        <v>0</v>
      </c>
      <c r="N524" s="832">
        <v>8</v>
      </c>
      <c r="O524" s="836">
        <v>1</v>
      </c>
      <c r="P524" s="835">
        <v>0</v>
      </c>
      <c r="Q524" s="837"/>
      <c r="R524" s="832">
        <v>8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7</v>
      </c>
      <c r="B525" s="832" t="s">
        <v>1449</v>
      </c>
      <c r="C525" s="832" t="s">
        <v>1454</v>
      </c>
      <c r="D525" s="833" t="s">
        <v>2220</v>
      </c>
      <c r="E525" s="834" t="s">
        <v>1461</v>
      </c>
      <c r="F525" s="832" t="s">
        <v>1450</v>
      </c>
      <c r="G525" s="832" t="s">
        <v>1655</v>
      </c>
      <c r="H525" s="832" t="s">
        <v>568</v>
      </c>
      <c r="I525" s="832" t="s">
        <v>1888</v>
      </c>
      <c r="J525" s="832" t="s">
        <v>1889</v>
      </c>
      <c r="K525" s="832" t="s">
        <v>1890</v>
      </c>
      <c r="L525" s="835">
        <v>227.69</v>
      </c>
      <c r="M525" s="835">
        <v>683.06999999999994</v>
      </c>
      <c r="N525" s="832">
        <v>3</v>
      </c>
      <c r="O525" s="836">
        <v>1</v>
      </c>
      <c r="P525" s="835">
        <v>683.06999999999994</v>
      </c>
      <c r="Q525" s="837">
        <v>1</v>
      </c>
      <c r="R525" s="832">
        <v>3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7</v>
      </c>
      <c r="B526" s="832" t="s">
        <v>1449</v>
      </c>
      <c r="C526" s="832" t="s">
        <v>1454</v>
      </c>
      <c r="D526" s="833" t="s">
        <v>2220</v>
      </c>
      <c r="E526" s="834" t="s">
        <v>1461</v>
      </c>
      <c r="F526" s="832" t="s">
        <v>1450</v>
      </c>
      <c r="G526" s="832" t="s">
        <v>2000</v>
      </c>
      <c r="H526" s="832" t="s">
        <v>568</v>
      </c>
      <c r="I526" s="832" t="s">
        <v>2001</v>
      </c>
      <c r="J526" s="832" t="s">
        <v>2002</v>
      </c>
      <c r="K526" s="832" t="s">
        <v>2003</v>
      </c>
      <c r="L526" s="835">
        <v>60.39</v>
      </c>
      <c r="M526" s="835">
        <v>120.78</v>
      </c>
      <c r="N526" s="832">
        <v>2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7</v>
      </c>
      <c r="B527" s="832" t="s">
        <v>1449</v>
      </c>
      <c r="C527" s="832" t="s">
        <v>1454</v>
      </c>
      <c r="D527" s="833" t="s">
        <v>2220</v>
      </c>
      <c r="E527" s="834" t="s">
        <v>1461</v>
      </c>
      <c r="F527" s="832" t="s">
        <v>1450</v>
      </c>
      <c r="G527" s="832" t="s">
        <v>2000</v>
      </c>
      <c r="H527" s="832" t="s">
        <v>568</v>
      </c>
      <c r="I527" s="832" t="s">
        <v>2141</v>
      </c>
      <c r="J527" s="832" t="s">
        <v>2142</v>
      </c>
      <c r="K527" s="832" t="s">
        <v>2143</v>
      </c>
      <c r="L527" s="835">
        <v>90.57</v>
      </c>
      <c r="M527" s="835">
        <v>90.57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7</v>
      </c>
      <c r="B528" s="832" t="s">
        <v>1449</v>
      </c>
      <c r="C528" s="832" t="s">
        <v>1454</v>
      </c>
      <c r="D528" s="833" t="s">
        <v>2220</v>
      </c>
      <c r="E528" s="834" t="s">
        <v>1461</v>
      </c>
      <c r="F528" s="832" t="s">
        <v>1450</v>
      </c>
      <c r="G528" s="832" t="s">
        <v>1793</v>
      </c>
      <c r="H528" s="832" t="s">
        <v>568</v>
      </c>
      <c r="I528" s="832" t="s">
        <v>1794</v>
      </c>
      <c r="J528" s="832" t="s">
        <v>1795</v>
      </c>
      <c r="K528" s="832" t="s">
        <v>1796</v>
      </c>
      <c r="L528" s="835">
        <v>355.79</v>
      </c>
      <c r="M528" s="835">
        <v>1067.3700000000001</v>
      </c>
      <c r="N528" s="832">
        <v>3</v>
      </c>
      <c r="O528" s="836">
        <v>2</v>
      </c>
      <c r="P528" s="835">
        <v>1067.3700000000001</v>
      </c>
      <c r="Q528" s="837">
        <v>1</v>
      </c>
      <c r="R528" s="832">
        <v>3</v>
      </c>
      <c r="S528" s="837">
        <v>1</v>
      </c>
      <c r="T528" s="836">
        <v>2</v>
      </c>
      <c r="U528" s="838">
        <v>1</v>
      </c>
    </row>
    <row r="529" spans="1:21" ht="14.4" customHeight="1" x14ac:dyDescent="0.3">
      <c r="A529" s="831">
        <v>7</v>
      </c>
      <c r="B529" s="832" t="s">
        <v>1449</v>
      </c>
      <c r="C529" s="832" t="s">
        <v>1454</v>
      </c>
      <c r="D529" s="833" t="s">
        <v>2220</v>
      </c>
      <c r="E529" s="834" t="s">
        <v>1461</v>
      </c>
      <c r="F529" s="832" t="s">
        <v>1450</v>
      </c>
      <c r="G529" s="832" t="s">
        <v>1793</v>
      </c>
      <c r="H529" s="832" t="s">
        <v>568</v>
      </c>
      <c r="I529" s="832" t="s">
        <v>1797</v>
      </c>
      <c r="J529" s="832" t="s">
        <v>1795</v>
      </c>
      <c r="K529" s="832" t="s">
        <v>1798</v>
      </c>
      <c r="L529" s="835">
        <v>552.64</v>
      </c>
      <c r="M529" s="835">
        <v>1105.28</v>
      </c>
      <c r="N529" s="832">
        <v>2</v>
      </c>
      <c r="O529" s="836">
        <v>1</v>
      </c>
      <c r="P529" s="835">
        <v>1105.28</v>
      </c>
      <c r="Q529" s="837">
        <v>1</v>
      </c>
      <c r="R529" s="832">
        <v>2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7</v>
      </c>
      <c r="B530" s="832" t="s">
        <v>1449</v>
      </c>
      <c r="C530" s="832" t="s">
        <v>1454</v>
      </c>
      <c r="D530" s="833" t="s">
        <v>2220</v>
      </c>
      <c r="E530" s="834" t="s">
        <v>1461</v>
      </c>
      <c r="F530" s="832" t="s">
        <v>1450</v>
      </c>
      <c r="G530" s="832" t="s">
        <v>1793</v>
      </c>
      <c r="H530" s="832" t="s">
        <v>568</v>
      </c>
      <c r="I530" s="832" t="s">
        <v>2144</v>
      </c>
      <c r="J530" s="832" t="s">
        <v>1795</v>
      </c>
      <c r="K530" s="832" t="s">
        <v>2145</v>
      </c>
      <c r="L530" s="835">
        <v>1019.46</v>
      </c>
      <c r="M530" s="835">
        <v>3058.38</v>
      </c>
      <c r="N530" s="832">
        <v>3</v>
      </c>
      <c r="O530" s="836">
        <v>1</v>
      </c>
      <c r="P530" s="835">
        <v>3058.38</v>
      </c>
      <c r="Q530" s="837">
        <v>1</v>
      </c>
      <c r="R530" s="832">
        <v>3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7</v>
      </c>
      <c r="B531" s="832" t="s">
        <v>1449</v>
      </c>
      <c r="C531" s="832" t="s">
        <v>1454</v>
      </c>
      <c r="D531" s="833" t="s">
        <v>2220</v>
      </c>
      <c r="E531" s="834" t="s">
        <v>1461</v>
      </c>
      <c r="F531" s="832" t="s">
        <v>1450</v>
      </c>
      <c r="G531" s="832" t="s">
        <v>1793</v>
      </c>
      <c r="H531" s="832" t="s">
        <v>568</v>
      </c>
      <c r="I531" s="832" t="s">
        <v>1799</v>
      </c>
      <c r="J531" s="832" t="s">
        <v>1795</v>
      </c>
      <c r="K531" s="832" t="s">
        <v>1800</v>
      </c>
      <c r="L531" s="835">
        <v>764.6</v>
      </c>
      <c r="M531" s="835">
        <v>9175.2000000000007</v>
      </c>
      <c r="N531" s="832">
        <v>12</v>
      </c>
      <c r="O531" s="836">
        <v>4</v>
      </c>
      <c r="P531" s="835">
        <v>6881.4000000000005</v>
      </c>
      <c r="Q531" s="837">
        <v>0.75</v>
      </c>
      <c r="R531" s="832">
        <v>9</v>
      </c>
      <c r="S531" s="837">
        <v>0.75</v>
      </c>
      <c r="T531" s="836">
        <v>3</v>
      </c>
      <c r="U531" s="838">
        <v>0.75</v>
      </c>
    </row>
    <row r="532" spans="1:21" ht="14.4" customHeight="1" x14ac:dyDescent="0.3">
      <c r="A532" s="831">
        <v>7</v>
      </c>
      <c r="B532" s="832" t="s">
        <v>1449</v>
      </c>
      <c r="C532" s="832" t="s">
        <v>1454</v>
      </c>
      <c r="D532" s="833" t="s">
        <v>2220</v>
      </c>
      <c r="E532" s="834" t="s">
        <v>1461</v>
      </c>
      <c r="F532" s="832" t="s">
        <v>1450</v>
      </c>
      <c r="G532" s="832" t="s">
        <v>1793</v>
      </c>
      <c r="H532" s="832" t="s">
        <v>568</v>
      </c>
      <c r="I532" s="832" t="s">
        <v>2146</v>
      </c>
      <c r="J532" s="832" t="s">
        <v>2066</v>
      </c>
      <c r="K532" s="832" t="s">
        <v>2147</v>
      </c>
      <c r="L532" s="835">
        <v>92.11</v>
      </c>
      <c r="M532" s="835">
        <v>276.33</v>
      </c>
      <c r="N532" s="832">
        <v>3</v>
      </c>
      <c r="O532" s="836">
        <v>1</v>
      </c>
      <c r="P532" s="835">
        <v>276.33</v>
      </c>
      <c r="Q532" s="837">
        <v>1</v>
      </c>
      <c r="R532" s="832">
        <v>3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7</v>
      </c>
      <c r="B533" s="832" t="s">
        <v>1449</v>
      </c>
      <c r="C533" s="832" t="s">
        <v>1454</v>
      </c>
      <c r="D533" s="833" t="s">
        <v>2220</v>
      </c>
      <c r="E533" s="834" t="s">
        <v>1461</v>
      </c>
      <c r="F533" s="832" t="s">
        <v>1450</v>
      </c>
      <c r="G533" s="832" t="s">
        <v>1803</v>
      </c>
      <c r="H533" s="832" t="s">
        <v>568</v>
      </c>
      <c r="I533" s="832" t="s">
        <v>1804</v>
      </c>
      <c r="J533" s="832" t="s">
        <v>1805</v>
      </c>
      <c r="K533" s="832" t="s">
        <v>1746</v>
      </c>
      <c r="L533" s="835">
        <v>38.56</v>
      </c>
      <c r="M533" s="835">
        <v>77.12</v>
      </c>
      <c r="N533" s="832">
        <v>2</v>
      </c>
      <c r="O533" s="836">
        <v>1</v>
      </c>
      <c r="P533" s="835">
        <v>77.12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7</v>
      </c>
      <c r="B534" s="832" t="s">
        <v>1449</v>
      </c>
      <c r="C534" s="832" t="s">
        <v>1454</v>
      </c>
      <c r="D534" s="833" t="s">
        <v>2220</v>
      </c>
      <c r="E534" s="834" t="s">
        <v>1461</v>
      </c>
      <c r="F534" s="832" t="s">
        <v>1450</v>
      </c>
      <c r="G534" s="832" t="s">
        <v>1806</v>
      </c>
      <c r="H534" s="832" t="s">
        <v>568</v>
      </c>
      <c r="I534" s="832" t="s">
        <v>1807</v>
      </c>
      <c r="J534" s="832" t="s">
        <v>1808</v>
      </c>
      <c r="K534" s="832" t="s">
        <v>1809</v>
      </c>
      <c r="L534" s="835">
        <v>140.94999999999999</v>
      </c>
      <c r="M534" s="835">
        <v>1409.5</v>
      </c>
      <c r="N534" s="832">
        <v>10</v>
      </c>
      <c r="O534" s="836">
        <v>1</v>
      </c>
      <c r="P534" s="835">
        <v>1409.5</v>
      </c>
      <c r="Q534" s="837">
        <v>1</v>
      </c>
      <c r="R534" s="832">
        <v>10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7</v>
      </c>
      <c r="B535" s="832" t="s">
        <v>1449</v>
      </c>
      <c r="C535" s="832" t="s">
        <v>1454</v>
      </c>
      <c r="D535" s="833" t="s">
        <v>2220</v>
      </c>
      <c r="E535" s="834" t="s">
        <v>1461</v>
      </c>
      <c r="F535" s="832" t="s">
        <v>1450</v>
      </c>
      <c r="G535" s="832" t="s">
        <v>1806</v>
      </c>
      <c r="H535" s="832" t="s">
        <v>568</v>
      </c>
      <c r="I535" s="832" t="s">
        <v>2148</v>
      </c>
      <c r="J535" s="832" t="s">
        <v>2149</v>
      </c>
      <c r="K535" s="832" t="s">
        <v>2150</v>
      </c>
      <c r="L535" s="835">
        <v>300.68</v>
      </c>
      <c r="M535" s="835">
        <v>1503.4</v>
      </c>
      <c r="N535" s="832">
        <v>5</v>
      </c>
      <c r="O535" s="836">
        <v>1</v>
      </c>
      <c r="P535" s="835">
        <v>1503.4</v>
      </c>
      <c r="Q535" s="837">
        <v>1</v>
      </c>
      <c r="R535" s="832">
        <v>5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7</v>
      </c>
      <c r="B536" s="832" t="s">
        <v>1449</v>
      </c>
      <c r="C536" s="832" t="s">
        <v>1454</v>
      </c>
      <c r="D536" s="833" t="s">
        <v>2220</v>
      </c>
      <c r="E536" s="834" t="s">
        <v>1461</v>
      </c>
      <c r="F536" s="832" t="s">
        <v>1450</v>
      </c>
      <c r="G536" s="832" t="s">
        <v>1806</v>
      </c>
      <c r="H536" s="832" t="s">
        <v>568</v>
      </c>
      <c r="I536" s="832" t="s">
        <v>2007</v>
      </c>
      <c r="J536" s="832" t="s">
        <v>2008</v>
      </c>
      <c r="K536" s="832" t="s">
        <v>1932</v>
      </c>
      <c r="L536" s="835">
        <v>93.96</v>
      </c>
      <c r="M536" s="835">
        <v>751.68</v>
      </c>
      <c r="N536" s="832">
        <v>8</v>
      </c>
      <c r="O536" s="836">
        <v>1</v>
      </c>
      <c r="P536" s="835">
        <v>751.68</v>
      </c>
      <c r="Q536" s="837">
        <v>1</v>
      </c>
      <c r="R536" s="832">
        <v>8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7</v>
      </c>
      <c r="B537" s="832" t="s">
        <v>1449</v>
      </c>
      <c r="C537" s="832" t="s">
        <v>1454</v>
      </c>
      <c r="D537" s="833" t="s">
        <v>2220</v>
      </c>
      <c r="E537" s="834" t="s">
        <v>1461</v>
      </c>
      <c r="F537" s="832" t="s">
        <v>1450</v>
      </c>
      <c r="G537" s="832" t="s">
        <v>1806</v>
      </c>
      <c r="H537" s="832" t="s">
        <v>568</v>
      </c>
      <c r="I537" s="832" t="s">
        <v>2024</v>
      </c>
      <c r="J537" s="832" t="s">
        <v>2025</v>
      </c>
      <c r="K537" s="832" t="s">
        <v>2026</v>
      </c>
      <c r="L537" s="835">
        <v>300.68</v>
      </c>
      <c r="M537" s="835">
        <v>300.68</v>
      </c>
      <c r="N537" s="832">
        <v>1</v>
      </c>
      <c r="O537" s="836">
        <v>0.5</v>
      </c>
      <c r="P537" s="835">
        <v>300.68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7</v>
      </c>
      <c r="B538" s="832" t="s">
        <v>1449</v>
      </c>
      <c r="C538" s="832" t="s">
        <v>1454</v>
      </c>
      <c r="D538" s="833" t="s">
        <v>2220</v>
      </c>
      <c r="E538" s="834" t="s">
        <v>1461</v>
      </c>
      <c r="F538" s="832" t="s">
        <v>1450</v>
      </c>
      <c r="G538" s="832" t="s">
        <v>1806</v>
      </c>
      <c r="H538" s="832" t="s">
        <v>568</v>
      </c>
      <c r="I538" s="832" t="s">
        <v>2151</v>
      </c>
      <c r="J538" s="832" t="s">
        <v>1808</v>
      </c>
      <c r="K538" s="832" t="s">
        <v>2152</v>
      </c>
      <c r="L538" s="835">
        <v>0</v>
      </c>
      <c r="M538" s="835">
        <v>0</v>
      </c>
      <c r="N538" s="832">
        <v>6</v>
      </c>
      <c r="O538" s="836">
        <v>0.5</v>
      </c>
      <c r="P538" s="835">
        <v>0</v>
      </c>
      <c r="Q538" s="837"/>
      <c r="R538" s="832">
        <v>6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7</v>
      </c>
      <c r="B539" s="832" t="s">
        <v>1449</v>
      </c>
      <c r="C539" s="832" t="s">
        <v>1454</v>
      </c>
      <c r="D539" s="833" t="s">
        <v>2220</v>
      </c>
      <c r="E539" s="834" t="s">
        <v>1461</v>
      </c>
      <c r="F539" s="832" t="s">
        <v>1450</v>
      </c>
      <c r="G539" s="832" t="s">
        <v>1813</v>
      </c>
      <c r="H539" s="832" t="s">
        <v>657</v>
      </c>
      <c r="I539" s="832" t="s">
        <v>1814</v>
      </c>
      <c r="J539" s="832" t="s">
        <v>1815</v>
      </c>
      <c r="K539" s="832" t="s">
        <v>1816</v>
      </c>
      <c r="L539" s="835">
        <v>80.53</v>
      </c>
      <c r="M539" s="835">
        <v>241.59</v>
      </c>
      <c r="N539" s="832">
        <v>3</v>
      </c>
      <c r="O539" s="836">
        <v>0.5</v>
      </c>
      <c r="P539" s="835">
        <v>241.59</v>
      </c>
      <c r="Q539" s="837">
        <v>1</v>
      </c>
      <c r="R539" s="832">
        <v>3</v>
      </c>
      <c r="S539" s="837">
        <v>1</v>
      </c>
      <c r="T539" s="836">
        <v>0.5</v>
      </c>
      <c r="U539" s="838">
        <v>1</v>
      </c>
    </row>
    <row r="540" spans="1:21" ht="14.4" customHeight="1" x14ac:dyDescent="0.3">
      <c r="A540" s="831">
        <v>7</v>
      </c>
      <c r="B540" s="832" t="s">
        <v>1449</v>
      </c>
      <c r="C540" s="832" t="s">
        <v>1454</v>
      </c>
      <c r="D540" s="833" t="s">
        <v>2220</v>
      </c>
      <c r="E540" s="834" t="s">
        <v>1461</v>
      </c>
      <c r="F540" s="832" t="s">
        <v>1450</v>
      </c>
      <c r="G540" s="832" t="s">
        <v>1813</v>
      </c>
      <c r="H540" s="832" t="s">
        <v>657</v>
      </c>
      <c r="I540" s="832" t="s">
        <v>2153</v>
      </c>
      <c r="J540" s="832" t="s">
        <v>1815</v>
      </c>
      <c r="K540" s="832" t="s">
        <v>2154</v>
      </c>
      <c r="L540" s="835">
        <v>161.06</v>
      </c>
      <c r="M540" s="835">
        <v>322.12</v>
      </c>
      <c r="N540" s="832">
        <v>2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7</v>
      </c>
      <c r="B541" s="832" t="s">
        <v>1449</v>
      </c>
      <c r="C541" s="832" t="s">
        <v>1454</v>
      </c>
      <c r="D541" s="833" t="s">
        <v>2220</v>
      </c>
      <c r="E541" s="834" t="s">
        <v>1461</v>
      </c>
      <c r="F541" s="832" t="s">
        <v>1450</v>
      </c>
      <c r="G541" s="832" t="s">
        <v>1813</v>
      </c>
      <c r="H541" s="832" t="s">
        <v>657</v>
      </c>
      <c r="I541" s="832" t="s">
        <v>2155</v>
      </c>
      <c r="J541" s="832" t="s">
        <v>1815</v>
      </c>
      <c r="K541" s="832" t="s">
        <v>2156</v>
      </c>
      <c r="L541" s="835">
        <v>400.17</v>
      </c>
      <c r="M541" s="835">
        <v>2000.8500000000001</v>
      </c>
      <c r="N541" s="832">
        <v>5</v>
      </c>
      <c r="O541" s="836">
        <v>2.5</v>
      </c>
      <c r="P541" s="835">
        <v>2000.8500000000001</v>
      </c>
      <c r="Q541" s="837">
        <v>1</v>
      </c>
      <c r="R541" s="832">
        <v>5</v>
      </c>
      <c r="S541" s="837">
        <v>1</v>
      </c>
      <c r="T541" s="836">
        <v>2.5</v>
      </c>
      <c r="U541" s="838">
        <v>1</v>
      </c>
    </row>
    <row r="542" spans="1:21" ht="14.4" customHeight="1" x14ac:dyDescent="0.3">
      <c r="A542" s="831">
        <v>7</v>
      </c>
      <c r="B542" s="832" t="s">
        <v>1449</v>
      </c>
      <c r="C542" s="832" t="s">
        <v>1454</v>
      </c>
      <c r="D542" s="833" t="s">
        <v>2220</v>
      </c>
      <c r="E542" s="834" t="s">
        <v>1461</v>
      </c>
      <c r="F542" s="832" t="s">
        <v>1450</v>
      </c>
      <c r="G542" s="832" t="s">
        <v>1813</v>
      </c>
      <c r="H542" s="832" t="s">
        <v>657</v>
      </c>
      <c r="I542" s="832" t="s">
        <v>1817</v>
      </c>
      <c r="J542" s="832" t="s">
        <v>1815</v>
      </c>
      <c r="K542" s="832" t="s">
        <v>1818</v>
      </c>
      <c r="L542" s="835">
        <v>533.42999999999995</v>
      </c>
      <c r="M542" s="835">
        <v>1600.29</v>
      </c>
      <c r="N542" s="832">
        <v>3</v>
      </c>
      <c r="O542" s="836">
        <v>2</v>
      </c>
      <c r="P542" s="835">
        <v>1066.8599999999999</v>
      </c>
      <c r="Q542" s="837">
        <v>0.66666666666666663</v>
      </c>
      <c r="R542" s="832">
        <v>2</v>
      </c>
      <c r="S542" s="837">
        <v>0.66666666666666663</v>
      </c>
      <c r="T542" s="836">
        <v>1.5</v>
      </c>
      <c r="U542" s="838">
        <v>0.75</v>
      </c>
    </row>
    <row r="543" spans="1:21" ht="14.4" customHeight="1" x14ac:dyDescent="0.3">
      <c r="A543" s="831">
        <v>7</v>
      </c>
      <c r="B543" s="832" t="s">
        <v>1449</v>
      </c>
      <c r="C543" s="832" t="s">
        <v>1454</v>
      </c>
      <c r="D543" s="833" t="s">
        <v>2220</v>
      </c>
      <c r="E543" s="834" t="s">
        <v>1461</v>
      </c>
      <c r="F543" s="832" t="s">
        <v>1450</v>
      </c>
      <c r="G543" s="832" t="s">
        <v>1503</v>
      </c>
      <c r="H543" s="832" t="s">
        <v>657</v>
      </c>
      <c r="I543" s="832" t="s">
        <v>1386</v>
      </c>
      <c r="J543" s="832" t="s">
        <v>980</v>
      </c>
      <c r="K543" s="832" t="s">
        <v>1387</v>
      </c>
      <c r="L543" s="835">
        <v>0</v>
      </c>
      <c r="M543" s="835">
        <v>0</v>
      </c>
      <c r="N543" s="832">
        <v>6</v>
      </c>
      <c r="O543" s="836">
        <v>2</v>
      </c>
      <c r="P543" s="835">
        <v>0</v>
      </c>
      <c r="Q543" s="837"/>
      <c r="R543" s="832">
        <v>6</v>
      </c>
      <c r="S543" s="837">
        <v>1</v>
      </c>
      <c r="T543" s="836">
        <v>2</v>
      </c>
      <c r="U543" s="838">
        <v>1</v>
      </c>
    </row>
    <row r="544" spans="1:21" ht="14.4" customHeight="1" x14ac:dyDescent="0.3">
      <c r="A544" s="831">
        <v>7</v>
      </c>
      <c r="B544" s="832" t="s">
        <v>1449</v>
      </c>
      <c r="C544" s="832" t="s">
        <v>1454</v>
      </c>
      <c r="D544" s="833" t="s">
        <v>2220</v>
      </c>
      <c r="E544" s="834" t="s">
        <v>1461</v>
      </c>
      <c r="F544" s="832" t="s">
        <v>1450</v>
      </c>
      <c r="G544" s="832" t="s">
        <v>1503</v>
      </c>
      <c r="H544" s="832" t="s">
        <v>568</v>
      </c>
      <c r="I544" s="832" t="s">
        <v>2157</v>
      </c>
      <c r="J544" s="832" t="s">
        <v>2158</v>
      </c>
      <c r="K544" s="832" t="s">
        <v>1505</v>
      </c>
      <c r="L544" s="835">
        <v>0</v>
      </c>
      <c r="M544" s="835">
        <v>0</v>
      </c>
      <c r="N544" s="832">
        <v>2</v>
      </c>
      <c r="O544" s="836">
        <v>1</v>
      </c>
      <c r="P544" s="835">
        <v>0</v>
      </c>
      <c r="Q544" s="837"/>
      <c r="R544" s="832">
        <v>2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7</v>
      </c>
      <c r="B545" s="832" t="s">
        <v>1449</v>
      </c>
      <c r="C545" s="832" t="s">
        <v>1454</v>
      </c>
      <c r="D545" s="833" t="s">
        <v>2220</v>
      </c>
      <c r="E545" s="834" t="s">
        <v>1461</v>
      </c>
      <c r="F545" s="832" t="s">
        <v>1450</v>
      </c>
      <c r="G545" s="832" t="s">
        <v>1503</v>
      </c>
      <c r="H545" s="832" t="s">
        <v>568</v>
      </c>
      <c r="I545" s="832" t="s">
        <v>2159</v>
      </c>
      <c r="J545" s="832" t="s">
        <v>2160</v>
      </c>
      <c r="K545" s="832" t="s">
        <v>2032</v>
      </c>
      <c r="L545" s="835">
        <v>0</v>
      </c>
      <c r="M545" s="835">
        <v>0</v>
      </c>
      <c r="N545" s="832">
        <v>1</v>
      </c>
      <c r="O545" s="836">
        <v>0.5</v>
      </c>
      <c r="P545" s="835">
        <v>0</v>
      </c>
      <c r="Q545" s="837"/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7</v>
      </c>
      <c r="B546" s="832" t="s">
        <v>1449</v>
      </c>
      <c r="C546" s="832" t="s">
        <v>1454</v>
      </c>
      <c r="D546" s="833" t="s">
        <v>2220</v>
      </c>
      <c r="E546" s="834" t="s">
        <v>1461</v>
      </c>
      <c r="F546" s="832" t="s">
        <v>1450</v>
      </c>
      <c r="G546" s="832" t="s">
        <v>1548</v>
      </c>
      <c r="H546" s="832" t="s">
        <v>657</v>
      </c>
      <c r="I546" s="832" t="s">
        <v>1549</v>
      </c>
      <c r="J546" s="832" t="s">
        <v>1550</v>
      </c>
      <c r="K546" s="832" t="s">
        <v>1551</v>
      </c>
      <c r="L546" s="835">
        <v>414.07</v>
      </c>
      <c r="M546" s="835">
        <v>828.14</v>
      </c>
      <c r="N546" s="832">
        <v>2</v>
      </c>
      <c r="O546" s="836">
        <v>1.5</v>
      </c>
      <c r="P546" s="835">
        <v>828.14</v>
      </c>
      <c r="Q546" s="837">
        <v>1</v>
      </c>
      <c r="R546" s="832">
        <v>2</v>
      </c>
      <c r="S546" s="837">
        <v>1</v>
      </c>
      <c r="T546" s="836">
        <v>1.5</v>
      </c>
      <c r="U546" s="838">
        <v>1</v>
      </c>
    </row>
    <row r="547" spans="1:21" ht="14.4" customHeight="1" x14ac:dyDescent="0.3">
      <c r="A547" s="831">
        <v>7</v>
      </c>
      <c r="B547" s="832" t="s">
        <v>1449</v>
      </c>
      <c r="C547" s="832" t="s">
        <v>1454</v>
      </c>
      <c r="D547" s="833" t="s">
        <v>2220</v>
      </c>
      <c r="E547" s="834" t="s">
        <v>1461</v>
      </c>
      <c r="F547" s="832" t="s">
        <v>1450</v>
      </c>
      <c r="G547" s="832" t="s">
        <v>1552</v>
      </c>
      <c r="H547" s="832" t="s">
        <v>568</v>
      </c>
      <c r="I547" s="832" t="s">
        <v>1819</v>
      </c>
      <c r="J547" s="832" t="s">
        <v>1820</v>
      </c>
      <c r="K547" s="832" t="s">
        <v>1821</v>
      </c>
      <c r="L547" s="835">
        <v>50.32</v>
      </c>
      <c r="M547" s="835">
        <v>754.8</v>
      </c>
      <c r="N547" s="832">
        <v>15</v>
      </c>
      <c r="O547" s="836">
        <v>2</v>
      </c>
      <c r="P547" s="835">
        <v>301.92</v>
      </c>
      <c r="Q547" s="837">
        <v>0.4</v>
      </c>
      <c r="R547" s="832">
        <v>6</v>
      </c>
      <c r="S547" s="837">
        <v>0.4</v>
      </c>
      <c r="T547" s="836">
        <v>1</v>
      </c>
      <c r="U547" s="838">
        <v>0.5</v>
      </c>
    </row>
    <row r="548" spans="1:21" ht="14.4" customHeight="1" x14ac:dyDescent="0.3">
      <c r="A548" s="831">
        <v>7</v>
      </c>
      <c r="B548" s="832" t="s">
        <v>1449</v>
      </c>
      <c r="C548" s="832" t="s">
        <v>1454</v>
      </c>
      <c r="D548" s="833" t="s">
        <v>2220</v>
      </c>
      <c r="E548" s="834" t="s">
        <v>1461</v>
      </c>
      <c r="F548" s="832" t="s">
        <v>1450</v>
      </c>
      <c r="G548" s="832" t="s">
        <v>1552</v>
      </c>
      <c r="H548" s="832" t="s">
        <v>568</v>
      </c>
      <c r="I548" s="832" t="s">
        <v>1895</v>
      </c>
      <c r="J548" s="832" t="s">
        <v>1554</v>
      </c>
      <c r="K548" s="832" t="s">
        <v>1896</v>
      </c>
      <c r="L548" s="835">
        <v>99.94</v>
      </c>
      <c r="M548" s="835">
        <v>599.64</v>
      </c>
      <c r="N548" s="832">
        <v>6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7</v>
      </c>
      <c r="B549" s="832" t="s">
        <v>1449</v>
      </c>
      <c r="C549" s="832" t="s">
        <v>1454</v>
      </c>
      <c r="D549" s="833" t="s">
        <v>2220</v>
      </c>
      <c r="E549" s="834" t="s">
        <v>1461</v>
      </c>
      <c r="F549" s="832" t="s">
        <v>1450</v>
      </c>
      <c r="G549" s="832" t="s">
        <v>1552</v>
      </c>
      <c r="H549" s="832" t="s">
        <v>568</v>
      </c>
      <c r="I549" s="832" t="s">
        <v>1553</v>
      </c>
      <c r="J549" s="832" t="s">
        <v>1554</v>
      </c>
      <c r="K549" s="832" t="s">
        <v>1555</v>
      </c>
      <c r="L549" s="835">
        <v>299.83999999999997</v>
      </c>
      <c r="M549" s="835">
        <v>1199.3599999999999</v>
      </c>
      <c r="N549" s="832">
        <v>4</v>
      </c>
      <c r="O549" s="836">
        <v>2</v>
      </c>
      <c r="P549" s="835">
        <v>299.83999999999997</v>
      </c>
      <c r="Q549" s="837">
        <v>0.25</v>
      </c>
      <c r="R549" s="832">
        <v>1</v>
      </c>
      <c r="S549" s="837">
        <v>0.25</v>
      </c>
      <c r="T549" s="836">
        <v>0.5</v>
      </c>
      <c r="U549" s="838">
        <v>0.25</v>
      </c>
    </row>
    <row r="550" spans="1:21" ht="14.4" customHeight="1" x14ac:dyDescent="0.3">
      <c r="A550" s="831">
        <v>7</v>
      </c>
      <c r="B550" s="832" t="s">
        <v>1449</v>
      </c>
      <c r="C550" s="832" t="s">
        <v>1454</v>
      </c>
      <c r="D550" s="833" t="s">
        <v>2220</v>
      </c>
      <c r="E550" s="834" t="s">
        <v>1461</v>
      </c>
      <c r="F550" s="832" t="s">
        <v>1450</v>
      </c>
      <c r="G550" s="832" t="s">
        <v>1552</v>
      </c>
      <c r="H550" s="832" t="s">
        <v>568</v>
      </c>
      <c r="I550" s="832" t="s">
        <v>2081</v>
      </c>
      <c r="J550" s="832" t="s">
        <v>1820</v>
      </c>
      <c r="K550" s="832" t="s">
        <v>2082</v>
      </c>
      <c r="L550" s="835">
        <v>50.32</v>
      </c>
      <c r="M550" s="835">
        <v>150.96</v>
      </c>
      <c r="N550" s="832">
        <v>3</v>
      </c>
      <c r="O550" s="836">
        <v>0.5</v>
      </c>
      <c r="P550" s="835">
        <v>150.96</v>
      </c>
      <c r="Q550" s="837">
        <v>1</v>
      </c>
      <c r="R550" s="832">
        <v>3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7</v>
      </c>
      <c r="B551" s="832" t="s">
        <v>1449</v>
      </c>
      <c r="C551" s="832" t="s">
        <v>1454</v>
      </c>
      <c r="D551" s="833" t="s">
        <v>2220</v>
      </c>
      <c r="E551" s="834" t="s">
        <v>1461</v>
      </c>
      <c r="F551" s="832" t="s">
        <v>1450</v>
      </c>
      <c r="G551" s="832" t="s">
        <v>1552</v>
      </c>
      <c r="H551" s="832" t="s">
        <v>568</v>
      </c>
      <c r="I551" s="832" t="s">
        <v>1822</v>
      </c>
      <c r="J551" s="832" t="s">
        <v>1823</v>
      </c>
      <c r="K551" s="832" t="s">
        <v>1824</v>
      </c>
      <c r="L551" s="835">
        <v>99.94</v>
      </c>
      <c r="M551" s="835">
        <v>1798.92</v>
      </c>
      <c r="N551" s="832">
        <v>18</v>
      </c>
      <c r="O551" s="836">
        <v>2.5</v>
      </c>
      <c r="P551" s="835">
        <v>1798.92</v>
      </c>
      <c r="Q551" s="837">
        <v>1</v>
      </c>
      <c r="R551" s="832">
        <v>18</v>
      </c>
      <c r="S551" s="837">
        <v>1</v>
      </c>
      <c r="T551" s="836">
        <v>2.5</v>
      </c>
      <c r="U551" s="838">
        <v>1</v>
      </c>
    </row>
    <row r="552" spans="1:21" ht="14.4" customHeight="1" x14ac:dyDescent="0.3">
      <c r="A552" s="831">
        <v>7</v>
      </c>
      <c r="B552" s="832" t="s">
        <v>1449</v>
      </c>
      <c r="C552" s="832" t="s">
        <v>1454</v>
      </c>
      <c r="D552" s="833" t="s">
        <v>2220</v>
      </c>
      <c r="E552" s="834" t="s">
        <v>1461</v>
      </c>
      <c r="F552" s="832" t="s">
        <v>1450</v>
      </c>
      <c r="G552" s="832" t="s">
        <v>1552</v>
      </c>
      <c r="H552" s="832" t="s">
        <v>657</v>
      </c>
      <c r="I552" s="832" t="s">
        <v>2161</v>
      </c>
      <c r="J552" s="832" t="s">
        <v>2162</v>
      </c>
      <c r="K552" s="832" t="s">
        <v>2163</v>
      </c>
      <c r="L552" s="835">
        <v>50.32</v>
      </c>
      <c r="M552" s="835">
        <v>100.64</v>
      </c>
      <c r="N552" s="832">
        <v>2</v>
      </c>
      <c r="O552" s="836">
        <v>0.5</v>
      </c>
      <c r="P552" s="835">
        <v>100.64</v>
      </c>
      <c r="Q552" s="837">
        <v>1</v>
      </c>
      <c r="R552" s="832">
        <v>2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7</v>
      </c>
      <c r="B553" s="832" t="s">
        <v>1449</v>
      </c>
      <c r="C553" s="832" t="s">
        <v>1454</v>
      </c>
      <c r="D553" s="833" t="s">
        <v>2220</v>
      </c>
      <c r="E553" s="834" t="s">
        <v>1461</v>
      </c>
      <c r="F553" s="832" t="s">
        <v>1450</v>
      </c>
      <c r="G553" s="832" t="s">
        <v>1552</v>
      </c>
      <c r="H553" s="832" t="s">
        <v>568</v>
      </c>
      <c r="I553" s="832" t="s">
        <v>1825</v>
      </c>
      <c r="J553" s="832" t="s">
        <v>1820</v>
      </c>
      <c r="K553" s="832" t="s">
        <v>1821</v>
      </c>
      <c r="L553" s="835">
        <v>50.32</v>
      </c>
      <c r="M553" s="835">
        <v>905.76</v>
      </c>
      <c r="N553" s="832">
        <v>18</v>
      </c>
      <c r="O553" s="836">
        <v>3.5</v>
      </c>
      <c r="P553" s="835">
        <v>905.76</v>
      </c>
      <c r="Q553" s="837">
        <v>1</v>
      </c>
      <c r="R553" s="832">
        <v>18</v>
      </c>
      <c r="S553" s="837">
        <v>1</v>
      </c>
      <c r="T553" s="836">
        <v>3.5</v>
      </c>
      <c r="U553" s="838">
        <v>1</v>
      </c>
    </row>
    <row r="554" spans="1:21" ht="14.4" customHeight="1" x14ac:dyDescent="0.3">
      <c r="A554" s="831">
        <v>7</v>
      </c>
      <c r="B554" s="832" t="s">
        <v>1449</v>
      </c>
      <c r="C554" s="832" t="s">
        <v>1454</v>
      </c>
      <c r="D554" s="833" t="s">
        <v>2220</v>
      </c>
      <c r="E554" s="834" t="s">
        <v>1461</v>
      </c>
      <c r="F554" s="832" t="s">
        <v>1450</v>
      </c>
      <c r="G554" s="832" t="s">
        <v>1552</v>
      </c>
      <c r="H554" s="832" t="s">
        <v>568</v>
      </c>
      <c r="I554" s="832" t="s">
        <v>1829</v>
      </c>
      <c r="J554" s="832" t="s">
        <v>1827</v>
      </c>
      <c r="K554" s="832" t="s">
        <v>1830</v>
      </c>
      <c r="L554" s="835">
        <v>199.89</v>
      </c>
      <c r="M554" s="835">
        <v>1799.0099999999998</v>
      </c>
      <c r="N554" s="832">
        <v>9</v>
      </c>
      <c r="O554" s="836">
        <v>2.5</v>
      </c>
      <c r="P554" s="835">
        <v>1199.3399999999999</v>
      </c>
      <c r="Q554" s="837">
        <v>0.66666666666666674</v>
      </c>
      <c r="R554" s="832">
        <v>6</v>
      </c>
      <c r="S554" s="837">
        <v>0.66666666666666663</v>
      </c>
      <c r="T554" s="836">
        <v>1</v>
      </c>
      <c r="U554" s="838">
        <v>0.4</v>
      </c>
    </row>
    <row r="555" spans="1:21" ht="14.4" customHeight="1" x14ac:dyDescent="0.3">
      <c r="A555" s="831">
        <v>7</v>
      </c>
      <c r="B555" s="832" t="s">
        <v>1449</v>
      </c>
      <c r="C555" s="832" t="s">
        <v>1454</v>
      </c>
      <c r="D555" s="833" t="s">
        <v>2220</v>
      </c>
      <c r="E555" s="834" t="s">
        <v>1461</v>
      </c>
      <c r="F555" s="832" t="s">
        <v>1450</v>
      </c>
      <c r="G555" s="832" t="s">
        <v>1552</v>
      </c>
      <c r="H555" s="832" t="s">
        <v>568</v>
      </c>
      <c r="I555" s="832" t="s">
        <v>2164</v>
      </c>
      <c r="J555" s="832" t="s">
        <v>1827</v>
      </c>
      <c r="K555" s="832" t="s">
        <v>2165</v>
      </c>
      <c r="L555" s="835">
        <v>199.89</v>
      </c>
      <c r="M555" s="835">
        <v>399.78</v>
      </c>
      <c r="N555" s="832">
        <v>2</v>
      </c>
      <c r="O555" s="836">
        <v>0.5</v>
      </c>
      <c r="P555" s="835">
        <v>399.78</v>
      </c>
      <c r="Q555" s="837">
        <v>1</v>
      </c>
      <c r="R555" s="832">
        <v>2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7</v>
      </c>
      <c r="B556" s="832" t="s">
        <v>1449</v>
      </c>
      <c r="C556" s="832" t="s">
        <v>1454</v>
      </c>
      <c r="D556" s="833" t="s">
        <v>2220</v>
      </c>
      <c r="E556" s="834" t="s">
        <v>1461</v>
      </c>
      <c r="F556" s="832" t="s">
        <v>1450</v>
      </c>
      <c r="G556" s="832" t="s">
        <v>1556</v>
      </c>
      <c r="H556" s="832" t="s">
        <v>657</v>
      </c>
      <c r="I556" s="832" t="s">
        <v>2166</v>
      </c>
      <c r="J556" s="832" t="s">
        <v>2167</v>
      </c>
      <c r="K556" s="832" t="s">
        <v>2168</v>
      </c>
      <c r="L556" s="835">
        <v>149.52000000000001</v>
      </c>
      <c r="M556" s="835">
        <v>299.04000000000002</v>
      </c>
      <c r="N556" s="832">
        <v>2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7</v>
      </c>
      <c r="B557" s="832" t="s">
        <v>1449</v>
      </c>
      <c r="C557" s="832" t="s">
        <v>1454</v>
      </c>
      <c r="D557" s="833" t="s">
        <v>2220</v>
      </c>
      <c r="E557" s="834" t="s">
        <v>1461</v>
      </c>
      <c r="F557" s="832" t="s">
        <v>1450</v>
      </c>
      <c r="G557" s="832" t="s">
        <v>1834</v>
      </c>
      <c r="H557" s="832" t="s">
        <v>657</v>
      </c>
      <c r="I557" s="832" t="s">
        <v>2169</v>
      </c>
      <c r="J557" s="832" t="s">
        <v>760</v>
      </c>
      <c r="K557" s="832" t="s">
        <v>2170</v>
      </c>
      <c r="L557" s="835">
        <v>0</v>
      </c>
      <c r="M557" s="835">
        <v>0</v>
      </c>
      <c r="N557" s="832">
        <v>2</v>
      </c>
      <c r="O557" s="836">
        <v>2</v>
      </c>
      <c r="P557" s="835">
        <v>0</v>
      </c>
      <c r="Q557" s="837"/>
      <c r="R557" s="832">
        <v>2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7</v>
      </c>
      <c r="B558" s="832" t="s">
        <v>1449</v>
      </c>
      <c r="C558" s="832" t="s">
        <v>1454</v>
      </c>
      <c r="D558" s="833" t="s">
        <v>2220</v>
      </c>
      <c r="E558" s="834" t="s">
        <v>1461</v>
      </c>
      <c r="F558" s="832" t="s">
        <v>1450</v>
      </c>
      <c r="G558" s="832" t="s">
        <v>1900</v>
      </c>
      <c r="H558" s="832" t="s">
        <v>568</v>
      </c>
      <c r="I558" s="832" t="s">
        <v>1947</v>
      </c>
      <c r="J558" s="832" t="s">
        <v>1902</v>
      </c>
      <c r="K558" s="832" t="s">
        <v>1948</v>
      </c>
      <c r="L558" s="835">
        <v>1112.45</v>
      </c>
      <c r="M558" s="835">
        <v>4449.8</v>
      </c>
      <c r="N558" s="832">
        <v>4</v>
      </c>
      <c r="O558" s="836">
        <v>3</v>
      </c>
      <c r="P558" s="835">
        <v>4449.8</v>
      </c>
      <c r="Q558" s="837">
        <v>1</v>
      </c>
      <c r="R558" s="832">
        <v>4</v>
      </c>
      <c r="S558" s="837">
        <v>1</v>
      </c>
      <c r="T558" s="836">
        <v>3</v>
      </c>
      <c r="U558" s="838">
        <v>1</v>
      </c>
    </row>
    <row r="559" spans="1:21" ht="14.4" customHeight="1" x14ac:dyDescent="0.3">
      <c r="A559" s="831">
        <v>7</v>
      </c>
      <c r="B559" s="832" t="s">
        <v>1449</v>
      </c>
      <c r="C559" s="832" t="s">
        <v>1454</v>
      </c>
      <c r="D559" s="833" t="s">
        <v>2220</v>
      </c>
      <c r="E559" s="834" t="s">
        <v>1461</v>
      </c>
      <c r="F559" s="832" t="s">
        <v>1450</v>
      </c>
      <c r="G559" s="832" t="s">
        <v>1900</v>
      </c>
      <c r="H559" s="832" t="s">
        <v>568</v>
      </c>
      <c r="I559" s="832" t="s">
        <v>1949</v>
      </c>
      <c r="J559" s="832" t="s">
        <v>1902</v>
      </c>
      <c r="K559" s="832" t="s">
        <v>1950</v>
      </c>
      <c r="L559" s="835">
        <v>2146.12</v>
      </c>
      <c r="M559" s="835">
        <v>38630.160000000003</v>
      </c>
      <c r="N559" s="832">
        <v>18</v>
      </c>
      <c r="O559" s="836">
        <v>6</v>
      </c>
      <c r="P559" s="835">
        <v>19315.080000000002</v>
      </c>
      <c r="Q559" s="837">
        <v>0.5</v>
      </c>
      <c r="R559" s="832">
        <v>9</v>
      </c>
      <c r="S559" s="837">
        <v>0.5</v>
      </c>
      <c r="T559" s="836">
        <v>4</v>
      </c>
      <c r="U559" s="838">
        <v>0.66666666666666663</v>
      </c>
    </row>
    <row r="560" spans="1:21" ht="14.4" customHeight="1" x14ac:dyDescent="0.3">
      <c r="A560" s="831">
        <v>7</v>
      </c>
      <c r="B560" s="832" t="s">
        <v>1449</v>
      </c>
      <c r="C560" s="832" t="s">
        <v>1454</v>
      </c>
      <c r="D560" s="833" t="s">
        <v>2220</v>
      </c>
      <c r="E560" s="834" t="s">
        <v>1461</v>
      </c>
      <c r="F560" s="832" t="s">
        <v>1450</v>
      </c>
      <c r="G560" s="832" t="s">
        <v>1900</v>
      </c>
      <c r="H560" s="832" t="s">
        <v>568</v>
      </c>
      <c r="I560" s="832" t="s">
        <v>1901</v>
      </c>
      <c r="J560" s="832" t="s">
        <v>1902</v>
      </c>
      <c r="K560" s="832" t="s">
        <v>1903</v>
      </c>
      <c r="L560" s="835">
        <v>3690.52</v>
      </c>
      <c r="M560" s="835">
        <v>36905.199999999997</v>
      </c>
      <c r="N560" s="832">
        <v>10</v>
      </c>
      <c r="O560" s="836">
        <v>2</v>
      </c>
      <c r="P560" s="835">
        <v>36905.199999999997</v>
      </c>
      <c r="Q560" s="837">
        <v>1</v>
      </c>
      <c r="R560" s="832">
        <v>10</v>
      </c>
      <c r="S560" s="837">
        <v>1</v>
      </c>
      <c r="T560" s="836">
        <v>2</v>
      </c>
      <c r="U560" s="838">
        <v>1</v>
      </c>
    </row>
    <row r="561" spans="1:21" ht="14.4" customHeight="1" x14ac:dyDescent="0.3">
      <c r="A561" s="831">
        <v>7</v>
      </c>
      <c r="B561" s="832" t="s">
        <v>1449</v>
      </c>
      <c r="C561" s="832" t="s">
        <v>1454</v>
      </c>
      <c r="D561" s="833" t="s">
        <v>2220</v>
      </c>
      <c r="E561" s="834" t="s">
        <v>1481</v>
      </c>
      <c r="F561" s="832" t="s">
        <v>1450</v>
      </c>
      <c r="G561" s="832" t="s">
        <v>2171</v>
      </c>
      <c r="H561" s="832" t="s">
        <v>568</v>
      </c>
      <c r="I561" s="832" t="s">
        <v>2172</v>
      </c>
      <c r="J561" s="832" t="s">
        <v>2173</v>
      </c>
      <c r="K561" s="832" t="s">
        <v>2174</v>
      </c>
      <c r="L561" s="835">
        <v>42.63</v>
      </c>
      <c r="M561" s="835">
        <v>42.63</v>
      </c>
      <c r="N561" s="832">
        <v>1</v>
      </c>
      <c r="O561" s="836">
        <v>1</v>
      </c>
      <c r="P561" s="835">
        <v>42.63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7</v>
      </c>
      <c r="B562" s="832" t="s">
        <v>1449</v>
      </c>
      <c r="C562" s="832" t="s">
        <v>1454</v>
      </c>
      <c r="D562" s="833" t="s">
        <v>2220</v>
      </c>
      <c r="E562" s="834" t="s">
        <v>1481</v>
      </c>
      <c r="F562" s="832" t="s">
        <v>1450</v>
      </c>
      <c r="G562" s="832" t="s">
        <v>2171</v>
      </c>
      <c r="H562" s="832" t="s">
        <v>657</v>
      </c>
      <c r="I562" s="832" t="s">
        <v>2175</v>
      </c>
      <c r="J562" s="832" t="s">
        <v>2176</v>
      </c>
      <c r="K562" s="832" t="s">
        <v>1572</v>
      </c>
      <c r="L562" s="835">
        <v>170.52</v>
      </c>
      <c r="M562" s="835">
        <v>170.52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7</v>
      </c>
      <c r="B563" s="832" t="s">
        <v>1449</v>
      </c>
      <c r="C563" s="832" t="s">
        <v>1454</v>
      </c>
      <c r="D563" s="833" t="s">
        <v>2220</v>
      </c>
      <c r="E563" s="834" t="s">
        <v>1481</v>
      </c>
      <c r="F563" s="832" t="s">
        <v>1450</v>
      </c>
      <c r="G563" s="832" t="s">
        <v>1545</v>
      </c>
      <c r="H563" s="832" t="s">
        <v>568</v>
      </c>
      <c r="I563" s="832" t="s">
        <v>2177</v>
      </c>
      <c r="J563" s="832" t="s">
        <v>954</v>
      </c>
      <c r="K563" s="832" t="s">
        <v>1547</v>
      </c>
      <c r="L563" s="835">
        <v>61.97</v>
      </c>
      <c r="M563" s="835">
        <v>61.97</v>
      </c>
      <c r="N563" s="832">
        <v>1</v>
      </c>
      <c r="O563" s="836">
        <v>1</v>
      </c>
      <c r="P563" s="835">
        <v>61.97</v>
      </c>
      <c r="Q563" s="837">
        <v>1</v>
      </c>
      <c r="R563" s="832">
        <v>1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7</v>
      </c>
      <c r="B564" s="832" t="s">
        <v>1449</v>
      </c>
      <c r="C564" s="832" t="s">
        <v>1454</v>
      </c>
      <c r="D564" s="833" t="s">
        <v>2220</v>
      </c>
      <c r="E564" s="834" t="s">
        <v>1473</v>
      </c>
      <c r="F564" s="832" t="s">
        <v>1450</v>
      </c>
      <c r="G564" s="832" t="s">
        <v>2178</v>
      </c>
      <c r="H564" s="832" t="s">
        <v>568</v>
      </c>
      <c r="I564" s="832" t="s">
        <v>2179</v>
      </c>
      <c r="J564" s="832" t="s">
        <v>2180</v>
      </c>
      <c r="K564" s="832" t="s">
        <v>1585</v>
      </c>
      <c r="L564" s="835">
        <v>0</v>
      </c>
      <c r="M564" s="835">
        <v>0</v>
      </c>
      <c r="N564" s="832">
        <v>1</v>
      </c>
      <c r="O564" s="836">
        <v>1</v>
      </c>
      <c r="P564" s="835"/>
      <c r="Q564" s="837"/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7</v>
      </c>
      <c r="B565" s="832" t="s">
        <v>1449</v>
      </c>
      <c r="C565" s="832" t="s">
        <v>1454</v>
      </c>
      <c r="D565" s="833" t="s">
        <v>2220</v>
      </c>
      <c r="E565" s="834" t="s">
        <v>1473</v>
      </c>
      <c r="F565" s="832" t="s">
        <v>1450</v>
      </c>
      <c r="G565" s="832" t="s">
        <v>1984</v>
      </c>
      <c r="H565" s="832" t="s">
        <v>568</v>
      </c>
      <c r="I565" s="832" t="s">
        <v>1985</v>
      </c>
      <c r="J565" s="832" t="s">
        <v>1986</v>
      </c>
      <c r="K565" s="832" t="s">
        <v>1987</v>
      </c>
      <c r="L565" s="835">
        <v>147.85</v>
      </c>
      <c r="M565" s="835">
        <v>147.85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7</v>
      </c>
      <c r="B566" s="832" t="s">
        <v>1449</v>
      </c>
      <c r="C566" s="832" t="s">
        <v>1454</v>
      </c>
      <c r="D566" s="833" t="s">
        <v>2220</v>
      </c>
      <c r="E566" s="834" t="s">
        <v>1473</v>
      </c>
      <c r="F566" s="832" t="s">
        <v>1450</v>
      </c>
      <c r="G566" s="832" t="s">
        <v>2181</v>
      </c>
      <c r="H566" s="832" t="s">
        <v>568</v>
      </c>
      <c r="I566" s="832" t="s">
        <v>2182</v>
      </c>
      <c r="J566" s="832" t="s">
        <v>2183</v>
      </c>
      <c r="K566" s="832" t="s">
        <v>2184</v>
      </c>
      <c r="L566" s="835">
        <v>0</v>
      </c>
      <c r="M566" s="835">
        <v>0</v>
      </c>
      <c r="N566" s="832">
        <v>1</v>
      </c>
      <c r="O566" s="836">
        <v>1</v>
      </c>
      <c r="P566" s="835"/>
      <c r="Q566" s="837"/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7</v>
      </c>
      <c r="B567" s="832" t="s">
        <v>1449</v>
      </c>
      <c r="C567" s="832" t="s">
        <v>1454</v>
      </c>
      <c r="D567" s="833" t="s">
        <v>2220</v>
      </c>
      <c r="E567" s="834" t="s">
        <v>1467</v>
      </c>
      <c r="F567" s="832" t="s">
        <v>1450</v>
      </c>
      <c r="G567" s="832" t="s">
        <v>1492</v>
      </c>
      <c r="H567" s="832" t="s">
        <v>568</v>
      </c>
      <c r="I567" s="832" t="s">
        <v>1840</v>
      </c>
      <c r="J567" s="832" t="s">
        <v>1494</v>
      </c>
      <c r="K567" s="832" t="s">
        <v>1841</v>
      </c>
      <c r="L567" s="835">
        <v>32.28</v>
      </c>
      <c r="M567" s="835">
        <v>64.56</v>
      </c>
      <c r="N567" s="832">
        <v>2</v>
      </c>
      <c r="O567" s="836">
        <v>1.5</v>
      </c>
      <c r="P567" s="835">
        <v>32.28</v>
      </c>
      <c r="Q567" s="837">
        <v>0.5</v>
      </c>
      <c r="R567" s="832">
        <v>1</v>
      </c>
      <c r="S567" s="837">
        <v>0.5</v>
      </c>
      <c r="T567" s="836">
        <v>0.5</v>
      </c>
      <c r="U567" s="838">
        <v>0.33333333333333331</v>
      </c>
    </row>
    <row r="568" spans="1:21" ht="14.4" customHeight="1" x14ac:dyDescent="0.3">
      <c r="A568" s="831">
        <v>7</v>
      </c>
      <c r="B568" s="832" t="s">
        <v>1449</v>
      </c>
      <c r="C568" s="832" t="s">
        <v>1454</v>
      </c>
      <c r="D568" s="833" t="s">
        <v>2220</v>
      </c>
      <c r="E568" s="834" t="s">
        <v>1467</v>
      </c>
      <c r="F568" s="832" t="s">
        <v>1450</v>
      </c>
      <c r="G568" s="832" t="s">
        <v>1492</v>
      </c>
      <c r="H568" s="832" t="s">
        <v>568</v>
      </c>
      <c r="I568" s="832" t="s">
        <v>1493</v>
      </c>
      <c r="J568" s="832" t="s">
        <v>1494</v>
      </c>
      <c r="K568" s="832" t="s">
        <v>1495</v>
      </c>
      <c r="L568" s="835">
        <v>96.84</v>
      </c>
      <c r="M568" s="835">
        <v>484.20000000000005</v>
      </c>
      <c r="N568" s="832">
        <v>5</v>
      </c>
      <c r="O568" s="836">
        <v>4</v>
      </c>
      <c r="P568" s="835">
        <v>484.20000000000005</v>
      </c>
      <c r="Q568" s="837">
        <v>1</v>
      </c>
      <c r="R568" s="832">
        <v>5</v>
      </c>
      <c r="S568" s="837">
        <v>1</v>
      </c>
      <c r="T568" s="836">
        <v>4</v>
      </c>
      <c r="U568" s="838">
        <v>1</v>
      </c>
    </row>
    <row r="569" spans="1:21" ht="14.4" customHeight="1" x14ac:dyDescent="0.3">
      <c r="A569" s="831">
        <v>7</v>
      </c>
      <c r="B569" s="832" t="s">
        <v>1449</v>
      </c>
      <c r="C569" s="832" t="s">
        <v>1454</v>
      </c>
      <c r="D569" s="833" t="s">
        <v>2220</v>
      </c>
      <c r="E569" s="834" t="s">
        <v>1467</v>
      </c>
      <c r="F569" s="832" t="s">
        <v>1450</v>
      </c>
      <c r="G569" s="832" t="s">
        <v>1953</v>
      </c>
      <c r="H569" s="832" t="s">
        <v>568</v>
      </c>
      <c r="I569" s="832" t="s">
        <v>2185</v>
      </c>
      <c r="J569" s="832" t="s">
        <v>2186</v>
      </c>
      <c r="K569" s="832" t="s">
        <v>2187</v>
      </c>
      <c r="L569" s="835">
        <v>15.67</v>
      </c>
      <c r="M569" s="835">
        <v>15.67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7</v>
      </c>
      <c r="B570" s="832" t="s">
        <v>1449</v>
      </c>
      <c r="C570" s="832" t="s">
        <v>1454</v>
      </c>
      <c r="D570" s="833" t="s">
        <v>2220</v>
      </c>
      <c r="E570" s="834" t="s">
        <v>1467</v>
      </c>
      <c r="F570" s="832" t="s">
        <v>1450</v>
      </c>
      <c r="G570" s="832" t="s">
        <v>1656</v>
      </c>
      <c r="H570" s="832" t="s">
        <v>568</v>
      </c>
      <c r="I570" s="832" t="s">
        <v>1657</v>
      </c>
      <c r="J570" s="832" t="s">
        <v>1658</v>
      </c>
      <c r="K570" s="832" t="s">
        <v>1659</v>
      </c>
      <c r="L570" s="835">
        <v>55.77</v>
      </c>
      <c r="M570" s="835">
        <v>725.01</v>
      </c>
      <c r="N570" s="832">
        <v>13</v>
      </c>
      <c r="O570" s="836">
        <v>4.5</v>
      </c>
      <c r="P570" s="835">
        <v>501.93</v>
      </c>
      <c r="Q570" s="837">
        <v>0.69230769230769229</v>
      </c>
      <c r="R570" s="832">
        <v>9</v>
      </c>
      <c r="S570" s="837">
        <v>0.69230769230769229</v>
      </c>
      <c r="T570" s="836">
        <v>3.5</v>
      </c>
      <c r="U570" s="838">
        <v>0.77777777777777779</v>
      </c>
    </row>
    <row r="571" spans="1:21" ht="14.4" customHeight="1" x14ac:dyDescent="0.3">
      <c r="A571" s="831">
        <v>7</v>
      </c>
      <c r="B571" s="832" t="s">
        <v>1449</v>
      </c>
      <c r="C571" s="832" t="s">
        <v>1454</v>
      </c>
      <c r="D571" s="833" t="s">
        <v>2220</v>
      </c>
      <c r="E571" s="834" t="s">
        <v>1467</v>
      </c>
      <c r="F571" s="832" t="s">
        <v>1450</v>
      </c>
      <c r="G571" s="832" t="s">
        <v>2011</v>
      </c>
      <c r="H571" s="832" t="s">
        <v>568</v>
      </c>
      <c r="I571" s="832" t="s">
        <v>2012</v>
      </c>
      <c r="J571" s="832" t="s">
        <v>2013</v>
      </c>
      <c r="K571" s="832" t="s">
        <v>2014</v>
      </c>
      <c r="L571" s="835">
        <v>80.23</v>
      </c>
      <c r="M571" s="835">
        <v>80.23</v>
      </c>
      <c r="N571" s="832">
        <v>1</v>
      </c>
      <c r="O571" s="836">
        <v>1</v>
      </c>
      <c r="P571" s="835">
        <v>80.23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" customHeight="1" x14ac:dyDescent="0.3">
      <c r="A572" s="831">
        <v>7</v>
      </c>
      <c r="B572" s="832" t="s">
        <v>1449</v>
      </c>
      <c r="C572" s="832" t="s">
        <v>1454</v>
      </c>
      <c r="D572" s="833" t="s">
        <v>2220</v>
      </c>
      <c r="E572" s="834" t="s">
        <v>1467</v>
      </c>
      <c r="F572" s="832" t="s">
        <v>1450</v>
      </c>
      <c r="G572" s="832" t="s">
        <v>1668</v>
      </c>
      <c r="H572" s="832" t="s">
        <v>568</v>
      </c>
      <c r="I572" s="832" t="s">
        <v>1669</v>
      </c>
      <c r="J572" s="832" t="s">
        <v>1670</v>
      </c>
      <c r="K572" s="832" t="s">
        <v>1671</v>
      </c>
      <c r="L572" s="835">
        <v>754.04</v>
      </c>
      <c r="M572" s="835">
        <v>18851</v>
      </c>
      <c r="N572" s="832">
        <v>25</v>
      </c>
      <c r="O572" s="836">
        <v>5</v>
      </c>
      <c r="P572" s="835">
        <v>14326.759999999998</v>
      </c>
      <c r="Q572" s="837">
        <v>0.7599999999999999</v>
      </c>
      <c r="R572" s="832">
        <v>19</v>
      </c>
      <c r="S572" s="837">
        <v>0.76</v>
      </c>
      <c r="T572" s="836">
        <v>4</v>
      </c>
      <c r="U572" s="838">
        <v>0.8</v>
      </c>
    </row>
    <row r="573" spans="1:21" ht="14.4" customHeight="1" x14ac:dyDescent="0.3">
      <c r="A573" s="831">
        <v>7</v>
      </c>
      <c r="B573" s="832" t="s">
        <v>1449</v>
      </c>
      <c r="C573" s="832" t="s">
        <v>1454</v>
      </c>
      <c r="D573" s="833" t="s">
        <v>2220</v>
      </c>
      <c r="E573" s="834" t="s">
        <v>1467</v>
      </c>
      <c r="F573" s="832" t="s">
        <v>1450</v>
      </c>
      <c r="G573" s="832" t="s">
        <v>1668</v>
      </c>
      <c r="H573" s="832" t="s">
        <v>568</v>
      </c>
      <c r="I573" s="832" t="s">
        <v>1674</v>
      </c>
      <c r="J573" s="832" t="s">
        <v>1670</v>
      </c>
      <c r="K573" s="832" t="s">
        <v>1675</v>
      </c>
      <c r="L573" s="835">
        <v>1508.08</v>
      </c>
      <c r="M573" s="835">
        <v>9048.48</v>
      </c>
      <c r="N573" s="832">
        <v>6</v>
      </c>
      <c r="O573" s="836">
        <v>1</v>
      </c>
      <c r="P573" s="835">
        <v>9048.48</v>
      </c>
      <c r="Q573" s="837">
        <v>1</v>
      </c>
      <c r="R573" s="832">
        <v>6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7</v>
      </c>
      <c r="B574" s="832" t="s">
        <v>1449</v>
      </c>
      <c r="C574" s="832" t="s">
        <v>1454</v>
      </c>
      <c r="D574" s="833" t="s">
        <v>2220</v>
      </c>
      <c r="E574" s="834" t="s">
        <v>1467</v>
      </c>
      <c r="F574" s="832" t="s">
        <v>1450</v>
      </c>
      <c r="G574" s="832" t="s">
        <v>1668</v>
      </c>
      <c r="H574" s="832" t="s">
        <v>568</v>
      </c>
      <c r="I574" s="832" t="s">
        <v>2188</v>
      </c>
      <c r="J574" s="832" t="s">
        <v>1965</v>
      </c>
      <c r="K574" s="832" t="s">
        <v>1675</v>
      </c>
      <c r="L574" s="835">
        <v>1292.6500000000001</v>
      </c>
      <c r="M574" s="835">
        <v>7755.9000000000005</v>
      </c>
      <c r="N574" s="832">
        <v>6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7</v>
      </c>
      <c r="B575" s="832" t="s">
        <v>1449</v>
      </c>
      <c r="C575" s="832" t="s">
        <v>1454</v>
      </c>
      <c r="D575" s="833" t="s">
        <v>2220</v>
      </c>
      <c r="E575" s="834" t="s">
        <v>1467</v>
      </c>
      <c r="F575" s="832" t="s">
        <v>1450</v>
      </c>
      <c r="G575" s="832" t="s">
        <v>1668</v>
      </c>
      <c r="H575" s="832" t="s">
        <v>568</v>
      </c>
      <c r="I575" s="832" t="s">
        <v>1964</v>
      </c>
      <c r="J575" s="832" t="s">
        <v>1965</v>
      </c>
      <c r="K575" s="832" t="s">
        <v>1671</v>
      </c>
      <c r="L575" s="835">
        <v>646.32000000000005</v>
      </c>
      <c r="M575" s="835">
        <v>2585.2800000000002</v>
      </c>
      <c r="N575" s="832">
        <v>4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7</v>
      </c>
      <c r="B576" s="832" t="s">
        <v>1449</v>
      </c>
      <c r="C576" s="832" t="s">
        <v>1454</v>
      </c>
      <c r="D576" s="833" t="s">
        <v>2220</v>
      </c>
      <c r="E576" s="834" t="s">
        <v>1467</v>
      </c>
      <c r="F576" s="832" t="s">
        <v>1450</v>
      </c>
      <c r="G576" s="832" t="s">
        <v>1668</v>
      </c>
      <c r="H576" s="832" t="s">
        <v>657</v>
      </c>
      <c r="I576" s="832" t="s">
        <v>1676</v>
      </c>
      <c r="J576" s="832" t="s">
        <v>1677</v>
      </c>
      <c r="K576" s="832" t="s">
        <v>1671</v>
      </c>
      <c r="L576" s="835">
        <v>754.04</v>
      </c>
      <c r="M576" s="835">
        <v>4524.24</v>
      </c>
      <c r="N576" s="832">
        <v>6</v>
      </c>
      <c r="O576" s="836">
        <v>1</v>
      </c>
      <c r="P576" s="835">
        <v>4524.24</v>
      </c>
      <c r="Q576" s="837">
        <v>1</v>
      </c>
      <c r="R576" s="832">
        <v>6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7</v>
      </c>
      <c r="B577" s="832" t="s">
        <v>1449</v>
      </c>
      <c r="C577" s="832" t="s">
        <v>1454</v>
      </c>
      <c r="D577" s="833" t="s">
        <v>2220</v>
      </c>
      <c r="E577" s="834" t="s">
        <v>1467</v>
      </c>
      <c r="F577" s="832" t="s">
        <v>1450</v>
      </c>
      <c r="G577" s="832" t="s">
        <v>1509</v>
      </c>
      <c r="H577" s="832" t="s">
        <v>657</v>
      </c>
      <c r="I577" s="832" t="s">
        <v>1679</v>
      </c>
      <c r="J577" s="832" t="s">
        <v>1680</v>
      </c>
      <c r="K577" s="832" t="s">
        <v>1400</v>
      </c>
      <c r="L577" s="835">
        <v>65.989999999999995</v>
      </c>
      <c r="M577" s="835">
        <v>395.93999999999994</v>
      </c>
      <c r="N577" s="832">
        <v>6</v>
      </c>
      <c r="O577" s="836">
        <v>1</v>
      </c>
      <c r="P577" s="835">
        <v>395.93999999999994</v>
      </c>
      <c r="Q577" s="837">
        <v>1</v>
      </c>
      <c r="R577" s="832">
        <v>6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7</v>
      </c>
      <c r="B578" s="832" t="s">
        <v>1449</v>
      </c>
      <c r="C578" s="832" t="s">
        <v>1454</v>
      </c>
      <c r="D578" s="833" t="s">
        <v>2220</v>
      </c>
      <c r="E578" s="834" t="s">
        <v>1467</v>
      </c>
      <c r="F578" s="832" t="s">
        <v>1450</v>
      </c>
      <c r="G578" s="832" t="s">
        <v>1578</v>
      </c>
      <c r="H578" s="832" t="s">
        <v>568</v>
      </c>
      <c r="I578" s="832" t="s">
        <v>1681</v>
      </c>
      <c r="J578" s="832" t="s">
        <v>1580</v>
      </c>
      <c r="K578" s="832" t="s">
        <v>1682</v>
      </c>
      <c r="L578" s="835">
        <v>140.94999999999999</v>
      </c>
      <c r="M578" s="835">
        <v>563.79999999999995</v>
      </c>
      <c r="N578" s="832">
        <v>4</v>
      </c>
      <c r="O578" s="836">
        <v>2</v>
      </c>
      <c r="P578" s="835">
        <v>563.79999999999995</v>
      </c>
      <c r="Q578" s="837">
        <v>1</v>
      </c>
      <c r="R578" s="832">
        <v>4</v>
      </c>
      <c r="S578" s="837">
        <v>1</v>
      </c>
      <c r="T578" s="836">
        <v>2</v>
      </c>
      <c r="U578" s="838">
        <v>1</v>
      </c>
    </row>
    <row r="579" spans="1:21" ht="14.4" customHeight="1" x14ac:dyDescent="0.3">
      <c r="A579" s="831">
        <v>7</v>
      </c>
      <c r="B579" s="832" t="s">
        <v>1449</v>
      </c>
      <c r="C579" s="832" t="s">
        <v>1454</v>
      </c>
      <c r="D579" s="833" t="s">
        <v>2220</v>
      </c>
      <c r="E579" s="834" t="s">
        <v>1467</v>
      </c>
      <c r="F579" s="832" t="s">
        <v>1450</v>
      </c>
      <c r="G579" s="832" t="s">
        <v>1578</v>
      </c>
      <c r="H579" s="832" t="s">
        <v>568</v>
      </c>
      <c r="I579" s="832" t="s">
        <v>2033</v>
      </c>
      <c r="J579" s="832" t="s">
        <v>1580</v>
      </c>
      <c r="K579" s="832" t="s">
        <v>2034</v>
      </c>
      <c r="L579" s="835">
        <v>211.42</v>
      </c>
      <c r="M579" s="835">
        <v>422.84</v>
      </c>
      <c r="N579" s="832">
        <v>2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7</v>
      </c>
      <c r="B580" s="832" t="s">
        <v>1449</v>
      </c>
      <c r="C580" s="832" t="s">
        <v>1454</v>
      </c>
      <c r="D580" s="833" t="s">
        <v>2220</v>
      </c>
      <c r="E580" s="834" t="s">
        <v>1467</v>
      </c>
      <c r="F580" s="832" t="s">
        <v>1450</v>
      </c>
      <c r="G580" s="832" t="s">
        <v>1683</v>
      </c>
      <c r="H580" s="832" t="s">
        <v>568</v>
      </c>
      <c r="I580" s="832" t="s">
        <v>1684</v>
      </c>
      <c r="J580" s="832" t="s">
        <v>1685</v>
      </c>
      <c r="K580" s="832" t="s">
        <v>1686</v>
      </c>
      <c r="L580" s="835">
        <v>29.13</v>
      </c>
      <c r="M580" s="835">
        <v>349.56</v>
      </c>
      <c r="N580" s="832">
        <v>12</v>
      </c>
      <c r="O580" s="836">
        <v>3</v>
      </c>
      <c r="P580" s="835">
        <v>349.56</v>
      </c>
      <c r="Q580" s="837">
        <v>1</v>
      </c>
      <c r="R580" s="832">
        <v>12</v>
      </c>
      <c r="S580" s="837">
        <v>1</v>
      </c>
      <c r="T580" s="836">
        <v>3</v>
      </c>
      <c r="U580" s="838">
        <v>1</v>
      </c>
    </row>
    <row r="581" spans="1:21" ht="14.4" customHeight="1" x14ac:dyDescent="0.3">
      <c r="A581" s="831">
        <v>7</v>
      </c>
      <c r="B581" s="832" t="s">
        <v>1449</v>
      </c>
      <c r="C581" s="832" t="s">
        <v>1454</v>
      </c>
      <c r="D581" s="833" t="s">
        <v>2220</v>
      </c>
      <c r="E581" s="834" t="s">
        <v>1467</v>
      </c>
      <c r="F581" s="832" t="s">
        <v>1450</v>
      </c>
      <c r="G581" s="832" t="s">
        <v>1683</v>
      </c>
      <c r="H581" s="832" t="s">
        <v>568</v>
      </c>
      <c r="I581" s="832" t="s">
        <v>1687</v>
      </c>
      <c r="J581" s="832" t="s">
        <v>1685</v>
      </c>
      <c r="K581" s="832" t="s">
        <v>1688</v>
      </c>
      <c r="L581" s="835">
        <v>80.319999999999993</v>
      </c>
      <c r="M581" s="835">
        <v>883.52</v>
      </c>
      <c r="N581" s="832">
        <v>11</v>
      </c>
      <c r="O581" s="836">
        <v>2.5</v>
      </c>
      <c r="P581" s="835">
        <v>642.55999999999995</v>
      </c>
      <c r="Q581" s="837">
        <v>0.72727272727272718</v>
      </c>
      <c r="R581" s="832">
        <v>8</v>
      </c>
      <c r="S581" s="837">
        <v>0.72727272727272729</v>
      </c>
      <c r="T581" s="836">
        <v>2</v>
      </c>
      <c r="U581" s="838">
        <v>0.8</v>
      </c>
    </row>
    <row r="582" spans="1:21" ht="14.4" customHeight="1" x14ac:dyDescent="0.3">
      <c r="A582" s="831">
        <v>7</v>
      </c>
      <c r="B582" s="832" t="s">
        <v>1449</v>
      </c>
      <c r="C582" s="832" t="s">
        <v>1454</v>
      </c>
      <c r="D582" s="833" t="s">
        <v>2220</v>
      </c>
      <c r="E582" s="834" t="s">
        <v>1467</v>
      </c>
      <c r="F582" s="832" t="s">
        <v>1450</v>
      </c>
      <c r="G582" s="832" t="s">
        <v>1689</v>
      </c>
      <c r="H582" s="832" t="s">
        <v>657</v>
      </c>
      <c r="I582" s="832" t="s">
        <v>1690</v>
      </c>
      <c r="J582" s="832" t="s">
        <v>1691</v>
      </c>
      <c r="K582" s="832" t="s">
        <v>1692</v>
      </c>
      <c r="L582" s="835">
        <v>561.76</v>
      </c>
      <c r="M582" s="835">
        <v>1123.52</v>
      </c>
      <c r="N582" s="832">
        <v>2</v>
      </c>
      <c r="O582" s="836">
        <v>0.5</v>
      </c>
      <c r="P582" s="835">
        <v>1123.52</v>
      </c>
      <c r="Q582" s="837">
        <v>1</v>
      </c>
      <c r="R582" s="832">
        <v>2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7</v>
      </c>
      <c r="B583" s="832" t="s">
        <v>1449</v>
      </c>
      <c r="C583" s="832" t="s">
        <v>1454</v>
      </c>
      <c r="D583" s="833" t="s">
        <v>2220</v>
      </c>
      <c r="E583" s="834" t="s">
        <v>1467</v>
      </c>
      <c r="F583" s="832" t="s">
        <v>1450</v>
      </c>
      <c r="G583" s="832" t="s">
        <v>1696</v>
      </c>
      <c r="H583" s="832" t="s">
        <v>568</v>
      </c>
      <c r="I583" s="832" t="s">
        <v>1970</v>
      </c>
      <c r="J583" s="832" t="s">
        <v>1698</v>
      </c>
      <c r="K583" s="832" t="s">
        <v>1971</v>
      </c>
      <c r="L583" s="835">
        <v>232.68</v>
      </c>
      <c r="M583" s="835">
        <v>1396.08</v>
      </c>
      <c r="N583" s="832">
        <v>6</v>
      </c>
      <c r="O583" s="836">
        <v>1</v>
      </c>
      <c r="P583" s="835">
        <v>1396.08</v>
      </c>
      <c r="Q583" s="837">
        <v>1</v>
      </c>
      <c r="R583" s="832">
        <v>6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7</v>
      </c>
      <c r="B584" s="832" t="s">
        <v>1449</v>
      </c>
      <c r="C584" s="832" t="s">
        <v>1454</v>
      </c>
      <c r="D584" s="833" t="s">
        <v>2220</v>
      </c>
      <c r="E584" s="834" t="s">
        <v>1467</v>
      </c>
      <c r="F584" s="832" t="s">
        <v>1450</v>
      </c>
      <c r="G584" s="832" t="s">
        <v>1696</v>
      </c>
      <c r="H584" s="832" t="s">
        <v>568</v>
      </c>
      <c r="I584" s="832" t="s">
        <v>1907</v>
      </c>
      <c r="J584" s="832" t="s">
        <v>1701</v>
      </c>
      <c r="K584" s="832" t="s">
        <v>1711</v>
      </c>
      <c r="L584" s="835">
        <v>1938.97</v>
      </c>
      <c r="M584" s="835">
        <v>23267.64</v>
      </c>
      <c r="N584" s="832">
        <v>12</v>
      </c>
      <c r="O584" s="836">
        <v>2</v>
      </c>
      <c r="P584" s="835">
        <v>23267.64</v>
      </c>
      <c r="Q584" s="837">
        <v>1</v>
      </c>
      <c r="R584" s="832">
        <v>12</v>
      </c>
      <c r="S584" s="837">
        <v>1</v>
      </c>
      <c r="T584" s="836">
        <v>2</v>
      </c>
      <c r="U584" s="838">
        <v>1</v>
      </c>
    </row>
    <row r="585" spans="1:21" ht="14.4" customHeight="1" x14ac:dyDescent="0.3">
      <c r="A585" s="831">
        <v>7</v>
      </c>
      <c r="B585" s="832" t="s">
        <v>1449</v>
      </c>
      <c r="C585" s="832" t="s">
        <v>1454</v>
      </c>
      <c r="D585" s="833" t="s">
        <v>2220</v>
      </c>
      <c r="E585" s="834" t="s">
        <v>1467</v>
      </c>
      <c r="F585" s="832" t="s">
        <v>1450</v>
      </c>
      <c r="G585" s="832" t="s">
        <v>1696</v>
      </c>
      <c r="H585" s="832" t="s">
        <v>568</v>
      </c>
      <c r="I585" s="832" t="s">
        <v>1848</v>
      </c>
      <c r="J585" s="832" t="s">
        <v>1849</v>
      </c>
      <c r="K585" s="832" t="s">
        <v>1850</v>
      </c>
      <c r="L585" s="835">
        <v>5322.08</v>
      </c>
      <c r="M585" s="835">
        <v>21288.32</v>
      </c>
      <c r="N585" s="832">
        <v>4</v>
      </c>
      <c r="O585" s="836">
        <v>2</v>
      </c>
      <c r="P585" s="835">
        <v>21288.32</v>
      </c>
      <c r="Q585" s="837">
        <v>1</v>
      </c>
      <c r="R585" s="832">
        <v>4</v>
      </c>
      <c r="S585" s="837">
        <v>1</v>
      </c>
      <c r="T585" s="836">
        <v>2</v>
      </c>
      <c r="U585" s="838">
        <v>1</v>
      </c>
    </row>
    <row r="586" spans="1:21" ht="14.4" customHeight="1" x14ac:dyDescent="0.3">
      <c r="A586" s="831">
        <v>7</v>
      </c>
      <c r="B586" s="832" t="s">
        <v>1449</v>
      </c>
      <c r="C586" s="832" t="s">
        <v>1454</v>
      </c>
      <c r="D586" s="833" t="s">
        <v>2220</v>
      </c>
      <c r="E586" s="834" t="s">
        <v>1467</v>
      </c>
      <c r="F586" s="832" t="s">
        <v>1450</v>
      </c>
      <c r="G586" s="832" t="s">
        <v>1696</v>
      </c>
      <c r="H586" s="832" t="s">
        <v>568</v>
      </c>
      <c r="I586" s="832" t="s">
        <v>1851</v>
      </c>
      <c r="J586" s="832" t="s">
        <v>1698</v>
      </c>
      <c r="K586" s="832" t="s">
        <v>1852</v>
      </c>
      <c r="L586" s="835">
        <v>1938.97</v>
      </c>
      <c r="M586" s="835">
        <v>11633.82</v>
      </c>
      <c r="N586" s="832">
        <v>6</v>
      </c>
      <c r="O586" s="836">
        <v>1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7</v>
      </c>
      <c r="B587" s="832" t="s">
        <v>1449</v>
      </c>
      <c r="C587" s="832" t="s">
        <v>1454</v>
      </c>
      <c r="D587" s="833" t="s">
        <v>2220</v>
      </c>
      <c r="E587" s="834" t="s">
        <v>1467</v>
      </c>
      <c r="F587" s="832" t="s">
        <v>1450</v>
      </c>
      <c r="G587" s="832" t="s">
        <v>1696</v>
      </c>
      <c r="H587" s="832" t="s">
        <v>568</v>
      </c>
      <c r="I587" s="832" t="s">
        <v>1853</v>
      </c>
      <c r="J587" s="832" t="s">
        <v>1698</v>
      </c>
      <c r="K587" s="832" t="s">
        <v>1854</v>
      </c>
      <c r="L587" s="835">
        <v>1454.23</v>
      </c>
      <c r="M587" s="835">
        <v>17450.760000000002</v>
      </c>
      <c r="N587" s="832">
        <v>12</v>
      </c>
      <c r="O587" s="836">
        <v>2</v>
      </c>
      <c r="P587" s="835">
        <v>8725.380000000001</v>
      </c>
      <c r="Q587" s="837">
        <v>0.5</v>
      </c>
      <c r="R587" s="832">
        <v>6</v>
      </c>
      <c r="S587" s="837">
        <v>0.5</v>
      </c>
      <c r="T587" s="836">
        <v>1</v>
      </c>
      <c r="U587" s="838">
        <v>0.5</v>
      </c>
    </row>
    <row r="588" spans="1:21" ht="14.4" customHeight="1" x14ac:dyDescent="0.3">
      <c r="A588" s="831">
        <v>7</v>
      </c>
      <c r="B588" s="832" t="s">
        <v>1449</v>
      </c>
      <c r="C588" s="832" t="s">
        <v>1454</v>
      </c>
      <c r="D588" s="833" t="s">
        <v>2220</v>
      </c>
      <c r="E588" s="834" t="s">
        <v>1467</v>
      </c>
      <c r="F588" s="832" t="s">
        <v>1450</v>
      </c>
      <c r="G588" s="832" t="s">
        <v>1696</v>
      </c>
      <c r="H588" s="832" t="s">
        <v>568</v>
      </c>
      <c r="I588" s="832" t="s">
        <v>1697</v>
      </c>
      <c r="J588" s="832" t="s">
        <v>1698</v>
      </c>
      <c r="K588" s="832" t="s">
        <v>1699</v>
      </c>
      <c r="L588" s="835">
        <v>969.48</v>
      </c>
      <c r="M588" s="835">
        <v>5816.88</v>
      </c>
      <c r="N588" s="832">
        <v>6</v>
      </c>
      <c r="O588" s="836">
        <v>1</v>
      </c>
      <c r="P588" s="835">
        <v>5816.88</v>
      </c>
      <c r="Q588" s="837">
        <v>1</v>
      </c>
      <c r="R588" s="832">
        <v>6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7</v>
      </c>
      <c r="B589" s="832" t="s">
        <v>1449</v>
      </c>
      <c r="C589" s="832" t="s">
        <v>1454</v>
      </c>
      <c r="D589" s="833" t="s">
        <v>2220</v>
      </c>
      <c r="E589" s="834" t="s">
        <v>1467</v>
      </c>
      <c r="F589" s="832" t="s">
        <v>1450</v>
      </c>
      <c r="G589" s="832" t="s">
        <v>1696</v>
      </c>
      <c r="H589" s="832" t="s">
        <v>568</v>
      </c>
      <c r="I589" s="832" t="s">
        <v>1974</v>
      </c>
      <c r="J589" s="832" t="s">
        <v>1704</v>
      </c>
      <c r="K589" s="832" t="s">
        <v>1975</v>
      </c>
      <c r="L589" s="835">
        <v>1938.97</v>
      </c>
      <c r="M589" s="835">
        <v>11633.82</v>
      </c>
      <c r="N589" s="832">
        <v>6</v>
      </c>
      <c r="O589" s="836">
        <v>1</v>
      </c>
      <c r="P589" s="835">
        <v>11633.82</v>
      </c>
      <c r="Q589" s="837">
        <v>1</v>
      </c>
      <c r="R589" s="832">
        <v>6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7</v>
      </c>
      <c r="B590" s="832" t="s">
        <v>1449</v>
      </c>
      <c r="C590" s="832" t="s">
        <v>1454</v>
      </c>
      <c r="D590" s="833" t="s">
        <v>2220</v>
      </c>
      <c r="E590" s="834" t="s">
        <v>1467</v>
      </c>
      <c r="F590" s="832" t="s">
        <v>1450</v>
      </c>
      <c r="G590" s="832" t="s">
        <v>1696</v>
      </c>
      <c r="H590" s="832" t="s">
        <v>568</v>
      </c>
      <c r="I590" s="832" t="s">
        <v>1857</v>
      </c>
      <c r="J590" s="832" t="s">
        <v>1704</v>
      </c>
      <c r="K590" s="832" t="s">
        <v>1858</v>
      </c>
      <c r="L590" s="835">
        <v>484.75</v>
      </c>
      <c r="M590" s="835">
        <v>3878</v>
      </c>
      <c r="N590" s="832">
        <v>8</v>
      </c>
      <c r="O590" s="836">
        <v>2</v>
      </c>
      <c r="P590" s="835">
        <v>3878</v>
      </c>
      <c r="Q590" s="837">
        <v>1</v>
      </c>
      <c r="R590" s="832">
        <v>8</v>
      </c>
      <c r="S590" s="837">
        <v>1</v>
      </c>
      <c r="T590" s="836">
        <v>2</v>
      </c>
      <c r="U590" s="838">
        <v>1</v>
      </c>
    </row>
    <row r="591" spans="1:21" ht="14.4" customHeight="1" x14ac:dyDescent="0.3">
      <c r="A591" s="831">
        <v>7</v>
      </c>
      <c r="B591" s="832" t="s">
        <v>1449</v>
      </c>
      <c r="C591" s="832" t="s">
        <v>1454</v>
      </c>
      <c r="D591" s="833" t="s">
        <v>2220</v>
      </c>
      <c r="E591" s="834" t="s">
        <v>1467</v>
      </c>
      <c r="F591" s="832" t="s">
        <v>1450</v>
      </c>
      <c r="G591" s="832" t="s">
        <v>1696</v>
      </c>
      <c r="H591" s="832" t="s">
        <v>568</v>
      </c>
      <c r="I591" s="832" t="s">
        <v>1703</v>
      </c>
      <c r="J591" s="832" t="s">
        <v>1704</v>
      </c>
      <c r="K591" s="832" t="s">
        <v>1705</v>
      </c>
      <c r="L591" s="835">
        <v>969.48</v>
      </c>
      <c r="M591" s="835">
        <v>1938.96</v>
      </c>
      <c r="N591" s="832">
        <v>2</v>
      </c>
      <c r="O591" s="836">
        <v>1</v>
      </c>
      <c r="P591" s="835">
        <v>1938.96</v>
      </c>
      <c r="Q591" s="837">
        <v>1</v>
      </c>
      <c r="R591" s="832">
        <v>2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7</v>
      </c>
      <c r="B592" s="832" t="s">
        <v>1449</v>
      </c>
      <c r="C592" s="832" t="s">
        <v>1454</v>
      </c>
      <c r="D592" s="833" t="s">
        <v>2220</v>
      </c>
      <c r="E592" s="834" t="s">
        <v>1467</v>
      </c>
      <c r="F592" s="832" t="s">
        <v>1450</v>
      </c>
      <c r="G592" s="832" t="s">
        <v>1696</v>
      </c>
      <c r="H592" s="832" t="s">
        <v>657</v>
      </c>
      <c r="I592" s="832" t="s">
        <v>1706</v>
      </c>
      <c r="J592" s="832" t="s">
        <v>1707</v>
      </c>
      <c r="K592" s="832" t="s">
        <v>1702</v>
      </c>
      <c r="L592" s="835">
        <v>484.75</v>
      </c>
      <c r="M592" s="835">
        <v>7756</v>
      </c>
      <c r="N592" s="832">
        <v>16</v>
      </c>
      <c r="O592" s="836">
        <v>3</v>
      </c>
      <c r="P592" s="835">
        <v>7756</v>
      </c>
      <c r="Q592" s="837">
        <v>1</v>
      </c>
      <c r="R592" s="832">
        <v>16</v>
      </c>
      <c r="S592" s="837">
        <v>1</v>
      </c>
      <c r="T592" s="836">
        <v>3</v>
      </c>
      <c r="U592" s="838">
        <v>1</v>
      </c>
    </row>
    <row r="593" spans="1:21" ht="14.4" customHeight="1" x14ac:dyDescent="0.3">
      <c r="A593" s="831">
        <v>7</v>
      </c>
      <c r="B593" s="832" t="s">
        <v>1449</v>
      </c>
      <c r="C593" s="832" t="s">
        <v>1454</v>
      </c>
      <c r="D593" s="833" t="s">
        <v>2220</v>
      </c>
      <c r="E593" s="834" t="s">
        <v>1467</v>
      </c>
      <c r="F593" s="832" t="s">
        <v>1450</v>
      </c>
      <c r="G593" s="832" t="s">
        <v>1696</v>
      </c>
      <c r="H593" s="832" t="s">
        <v>568</v>
      </c>
      <c r="I593" s="832" t="s">
        <v>2189</v>
      </c>
      <c r="J593" s="832" t="s">
        <v>1704</v>
      </c>
      <c r="K593" s="832" t="s">
        <v>2190</v>
      </c>
      <c r="L593" s="835">
        <v>0</v>
      </c>
      <c r="M593" s="835">
        <v>0</v>
      </c>
      <c r="N593" s="832">
        <v>6</v>
      </c>
      <c r="O593" s="836">
        <v>1</v>
      </c>
      <c r="P593" s="835">
        <v>0</v>
      </c>
      <c r="Q593" s="837"/>
      <c r="R593" s="832">
        <v>6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7</v>
      </c>
      <c r="B594" s="832" t="s">
        <v>1449</v>
      </c>
      <c r="C594" s="832" t="s">
        <v>1454</v>
      </c>
      <c r="D594" s="833" t="s">
        <v>2220</v>
      </c>
      <c r="E594" s="834" t="s">
        <v>1467</v>
      </c>
      <c r="F594" s="832" t="s">
        <v>1450</v>
      </c>
      <c r="G594" s="832" t="s">
        <v>1696</v>
      </c>
      <c r="H594" s="832" t="s">
        <v>657</v>
      </c>
      <c r="I594" s="832" t="s">
        <v>1708</v>
      </c>
      <c r="J594" s="832" t="s">
        <v>1707</v>
      </c>
      <c r="K594" s="832" t="s">
        <v>1709</v>
      </c>
      <c r="L594" s="835">
        <v>969.48</v>
      </c>
      <c r="M594" s="835">
        <v>2908.44</v>
      </c>
      <c r="N594" s="832">
        <v>3</v>
      </c>
      <c r="O594" s="836">
        <v>1</v>
      </c>
      <c r="P594" s="835">
        <v>2908.44</v>
      </c>
      <c r="Q594" s="837">
        <v>1</v>
      </c>
      <c r="R594" s="832">
        <v>3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7</v>
      </c>
      <c r="B595" s="832" t="s">
        <v>1449</v>
      </c>
      <c r="C595" s="832" t="s">
        <v>1454</v>
      </c>
      <c r="D595" s="833" t="s">
        <v>2220</v>
      </c>
      <c r="E595" s="834" t="s">
        <v>1467</v>
      </c>
      <c r="F595" s="832" t="s">
        <v>1450</v>
      </c>
      <c r="G595" s="832" t="s">
        <v>1696</v>
      </c>
      <c r="H595" s="832" t="s">
        <v>657</v>
      </c>
      <c r="I595" s="832" t="s">
        <v>1712</v>
      </c>
      <c r="J595" s="832" t="s">
        <v>1707</v>
      </c>
      <c r="K595" s="832" t="s">
        <v>1713</v>
      </c>
      <c r="L595" s="835">
        <v>1454.23</v>
      </c>
      <c r="M595" s="835">
        <v>13088.070000000002</v>
      </c>
      <c r="N595" s="832">
        <v>9</v>
      </c>
      <c r="O595" s="836">
        <v>2</v>
      </c>
      <c r="P595" s="835">
        <v>13088.070000000002</v>
      </c>
      <c r="Q595" s="837">
        <v>1</v>
      </c>
      <c r="R595" s="832">
        <v>9</v>
      </c>
      <c r="S595" s="837">
        <v>1</v>
      </c>
      <c r="T595" s="836">
        <v>2</v>
      </c>
      <c r="U595" s="838">
        <v>1</v>
      </c>
    </row>
    <row r="596" spans="1:21" ht="14.4" customHeight="1" x14ac:dyDescent="0.3">
      <c r="A596" s="831">
        <v>7</v>
      </c>
      <c r="B596" s="832" t="s">
        <v>1449</v>
      </c>
      <c r="C596" s="832" t="s">
        <v>1454</v>
      </c>
      <c r="D596" s="833" t="s">
        <v>2220</v>
      </c>
      <c r="E596" s="834" t="s">
        <v>1467</v>
      </c>
      <c r="F596" s="832" t="s">
        <v>1450</v>
      </c>
      <c r="G596" s="832" t="s">
        <v>1714</v>
      </c>
      <c r="H596" s="832" t="s">
        <v>568</v>
      </c>
      <c r="I596" s="832" t="s">
        <v>1715</v>
      </c>
      <c r="J596" s="832" t="s">
        <v>1716</v>
      </c>
      <c r="K596" s="832" t="s">
        <v>1717</v>
      </c>
      <c r="L596" s="835">
        <v>537.12</v>
      </c>
      <c r="M596" s="835">
        <v>8056.7999999999993</v>
      </c>
      <c r="N596" s="832">
        <v>15</v>
      </c>
      <c r="O596" s="836">
        <v>8</v>
      </c>
      <c r="P596" s="835">
        <v>6445.44</v>
      </c>
      <c r="Q596" s="837">
        <v>0.8</v>
      </c>
      <c r="R596" s="832">
        <v>12</v>
      </c>
      <c r="S596" s="837">
        <v>0.8</v>
      </c>
      <c r="T596" s="836">
        <v>6</v>
      </c>
      <c r="U596" s="838">
        <v>0.75</v>
      </c>
    </row>
    <row r="597" spans="1:21" ht="14.4" customHeight="1" x14ac:dyDescent="0.3">
      <c r="A597" s="831">
        <v>7</v>
      </c>
      <c r="B597" s="832" t="s">
        <v>1449</v>
      </c>
      <c r="C597" s="832" t="s">
        <v>1454</v>
      </c>
      <c r="D597" s="833" t="s">
        <v>2220</v>
      </c>
      <c r="E597" s="834" t="s">
        <v>1467</v>
      </c>
      <c r="F597" s="832" t="s">
        <v>1450</v>
      </c>
      <c r="G597" s="832" t="s">
        <v>1714</v>
      </c>
      <c r="H597" s="832" t="s">
        <v>568</v>
      </c>
      <c r="I597" s="832" t="s">
        <v>1720</v>
      </c>
      <c r="J597" s="832" t="s">
        <v>1716</v>
      </c>
      <c r="K597" s="832" t="s">
        <v>1721</v>
      </c>
      <c r="L597" s="835">
        <v>848.49</v>
      </c>
      <c r="M597" s="835">
        <v>33091.11</v>
      </c>
      <c r="N597" s="832">
        <v>39</v>
      </c>
      <c r="O597" s="836">
        <v>10</v>
      </c>
      <c r="P597" s="835">
        <v>27151.680000000004</v>
      </c>
      <c r="Q597" s="837">
        <v>0.8205128205128206</v>
      </c>
      <c r="R597" s="832">
        <v>32</v>
      </c>
      <c r="S597" s="837">
        <v>0.82051282051282048</v>
      </c>
      <c r="T597" s="836">
        <v>8.5</v>
      </c>
      <c r="U597" s="838">
        <v>0.85</v>
      </c>
    </row>
    <row r="598" spans="1:21" ht="14.4" customHeight="1" x14ac:dyDescent="0.3">
      <c r="A598" s="831">
        <v>7</v>
      </c>
      <c r="B598" s="832" t="s">
        <v>1449</v>
      </c>
      <c r="C598" s="832" t="s">
        <v>1454</v>
      </c>
      <c r="D598" s="833" t="s">
        <v>2220</v>
      </c>
      <c r="E598" s="834" t="s">
        <v>1467</v>
      </c>
      <c r="F598" s="832" t="s">
        <v>1450</v>
      </c>
      <c r="G598" s="832" t="s">
        <v>1714</v>
      </c>
      <c r="H598" s="832" t="s">
        <v>568</v>
      </c>
      <c r="I598" s="832" t="s">
        <v>1978</v>
      </c>
      <c r="J598" s="832" t="s">
        <v>1716</v>
      </c>
      <c r="K598" s="832" t="s">
        <v>1979</v>
      </c>
      <c r="L598" s="835">
        <v>478.07</v>
      </c>
      <c r="M598" s="835">
        <v>3824.56</v>
      </c>
      <c r="N598" s="832">
        <v>8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7</v>
      </c>
      <c r="B599" s="832" t="s">
        <v>1449</v>
      </c>
      <c r="C599" s="832" t="s">
        <v>1454</v>
      </c>
      <c r="D599" s="833" t="s">
        <v>2220</v>
      </c>
      <c r="E599" s="834" t="s">
        <v>1467</v>
      </c>
      <c r="F599" s="832" t="s">
        <v>1450</v>
      </c>
      <c r="G599" s="832" t="s">
        <v>1714</v>
      </c>
      <c r="H599" s="832" t="s">
        <v>568</v>
      </c>
      <c r="I599" s="832" t="s">
        <v>1722</v>
      </c>
      <c r="J599" s="832" t="s">
        <v>1723</v>
      </c>
      <c r="K599" s="832" t="s">
        <v>1724</v>
      </c>
      <c r="L599" s="835">
        <v>763.63</v>
      </c>
      <c r="M599" s="835">
        <v>763.63</v>
      </c>
      <c r="N599" s="832">
        <v>1</v>
      </c>
      <c r="O599" s="836">
        <v>0.5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7</v>
      </c>
      <c r="B600" s="832" t="s">
        <v>1449</v>
      </c>
      <c r="C600" s="832" t="s">
        <v>1454</v>
      </c>
      <c r="D600" s="833" t="s">
        <v>2220</v>
      </c>
      <c r="E600" s="834" t="s">
        <v>1467</v>
      </c>
      <c r="F600" s="832" t="s">
        <v>1450</v>
      </c>
      <c r="G600" s="832" t="s">
        <v>1714</v>
      </c>
      <c r="H600" s="832" t="s">
        <v>568</v>
      </c>
      <c r="I600" s="832" t="s">
        <v>1863</v>
      </c>
      <c r="J600" s="832" t="s">
        <v>1864</v>
      </c>
      <c r="K600" s="832" t="s">
        <v>1721</v>
      </c>
      <c r="L600" s="835">
        <v>848.49</v>
      </c>
      <c r="M600" s="835">
        <v>848.49</v>
      </c>
      <c r="N600" s="832">
        <v>1</v>
      </c>
      <c r="O600" s="836">
        <v>1</v>
      </c>
      <c r="P600" s="835">
        <v>848.49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7</v>
      </c>
      <c r="B601" s="832" t="s">
        <v>1449</v>
      </c>
      <c r="C601" s="832" t="s">
        <v>1454</v>
      </c>
      <c r="D601" s="833" t="s">
        <v>2220</v>
      </c>
      <c r="E601" s="834" t="s">
        <v>1467</v>
      </c>
      <c r="F601" s="832" t="s">
        <v>1450</v>
      </c>
      <c r="G601" s="832" t="s">
        <v>1726</v>
      </c>
      <c r="H601" s="832" t="s">
        <v>568</v>
      </c>
      <c r="I601" s="832" t="s">
        <v>1727</v>
      </c>
      <c r="J601" s="832" t="s">
        <v>1728</v>
      </c>
      <c r="K601" s="832" t="s">
        <v>1729</v>
      </c>
      <c r="L601" s="835">
        <v>0</v>
      </c>
      <c r="M601" s="835">
        <v>0</v>
      </c>
      <c r="N601" s="832">
        <v>7</v>
      </c>
      <c r="O601" s="836">
        <v>3.5</v>
      </c>
      <c r="P601" s="835">
        <v>0</v>
      </c>
      <c r="Q601" s="837"/>
      <c r="R601" s="832">
        <v>6</v>
      </c>
      <c r="S601" s="837">
        <v>0.8571428571428571</v>
      </c>
      <c r="T601" s="836">
        <v>2.5</v>
      </c>
      <c r="U601" s="838">
        <v>0.7142857142857143</v>
      </c>
    </row>
    <row r="602" spans="1:21" ht="14.4" customHeight="1" x14ac:dyDescent="0.3">
      <c r="A602" s="831">
        <v>7</v>
      </c>
      <c r="B602" s="832" t="s">
        <v>1449</v>
      </c>
      <c r="C602" s="832" t="s">
        <v>1454</v>
      </c>
      <c r="D602" s="833" t="s">
        <v>2220</v>
      </c>
      <c r="E602" s="834" t="s">
        <v>1467</v>
      </c>
      <c r="F602" s="832" t="s">
        <v>1450</v>
      </c>
      <c r="G602" s="832" t="s">
        <v>1730</v>
      </c>
      <c r="H602" s="832" t="s">
        <v>568</v>
      </c>
      <c r="I602" s="832" t="s">
        <v>1980</v>
      </c>
      <c r="J602" s="832" t="s">
        <v>1732</v>
      </c>
      <c r="K602" s="832" t="s">
        <v>1981</v>
      </c>
      <c r="L602" s="835">
        <v>509.74</v>
      </c>
      <c r="M602" s="835">
        <v>1529.22</v>
      </c>
      <c r="N602" s="832">
        <v>3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7</v>
      </c>
      <c r="B603" s="832" t="s">
        <v>1449</v>
      </c>
      <c r="C603" s="832" t="s">
        <v>1454</v>
      </c>
      <c r="D603" s="833" t="s">
        <v>2220</v>
      </c>
      <c r="E603" s="834" t="s">
        <v>1467</v>
      </c>
      <c r="F603" s="832" t="s">
        <v>1450</v>
      </c>
      <c r="G603" s="832" t="s">
        <v>1730</v>
      </c>
      <c r="H603" s="832" t="s">
        <v>568</v>
      </c>
      <c r="I603" s="832" t="s">
        <v>1731</v>
      </c>
      <c r="J603" s="832" t="s">
        <v>1732</v>
      </c>
      <c r="K603" s="832" t="s">
        <v>1733</v>
      </c>
      <c r="L603" s="835">
        <v>552.64</v>
      </c>
      <c r="M603" s="835">
        <v>1657.92</v>
      </c>
      <c r="N603" s="832">
        <v>3</v>
      </c>
      <c r="O603" s="836">
        <v>1</v>
      </c>
      <c r="P603" s="835">
        <v>1657.92</v>
      </c>
      <c r="Q603" s="837">
        <v>1</v>
      </c>
      <c r="R603" s="832">
        <v>3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7</v>
      </c>
      <c r="B604" s="832" t="s">
        <v>1449</v>
      </c>
      <c r="C604" s="832" t="s">
        <v>1454</v>
      </c>
      <c r="D604" s="833" t="s">
        <v>2220</v>
      </c>
      <c r="E604" s="834" t="s">
        <v>1467</v>
      </c>
      <c r="F604" s="832" t="s">
        <v>1450</v>
      </c>
      <c r="G604" s="832" t="s">
        <v>1730</v>
      </c>
      <c r="H604" s="832" t="s">
        <v>568</v>
      </c>
      <c r="I604" s="832" t="s">
        <v>1910</v>
      </c>
      <c r="J604" s="832" t="s">
        <v>1732</v>
      </c>
      <c r="K604" s="832" t="s">
        <v>1911</v>
      </c>
      <c r="L604" s="835">
        <v>276.33</v>
      </c>
      <c r="M604" s="835">
        <v>828.99</v>
      </c>
      <c r="N604" s="832">
        <v>3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7</v>
      </c>
      <c r="B605" s="832" t="s">
        <v>1449</v>
      </c>
      <c r="C605" s="832" t="s">
        <v>1454</v>
      </c>
      <c r="D605" s="833" t="s">
        <v>2220</v>
      </c>
      <c r="E605" s="834" t="s">
        <v>1467</v>
      </c>
      <c r="F605" s="832" t="s">
        <v>1450</v>
      </c>
      <c r="G605" s="832" t="s">
        <v>1730</v>
      </c>
      <c r="H605" s="832" t="s">
        <v>568</v>
      </c>
      <c r="I605" s="832" t="s">
        <v>1982</v>
      </c>
      <c r="J605" s="832" t="s">
        <v>1732</v>
      </c>
      <c r="K605" s="832" t="s">
        <v>1983</v>
      </c>
      <c r="L605" s="835">
        <v>1019.46</v>
      </c>
      <c r="M605" s="835">
        <v>9175.14</v>
      </c>
      <c r="N605" s="832">
        <v>9</v>
      </c>
      <c r="O605" s="836">
        <v>3</v>
      </c>
      <c r="P605" s="835">
        <v>3058.38</v>
      </c>
      <c r="Q605" s="837">
        <v>0.33333333333333337</v>
      </c>
      <c r="R605" s="832">
        <v>3</v>
      </c>
      <c r="S605" s="837">
        <v>0.33333333333333331</v>
      </c>
      <c r="T605" s="836">
        <v>1</v>
      </c>
      <c r="U605" s="838">
        <v>0.33333333333333331</v>
      </c>
    </row>
    <row r="606" spans="1:21" ht="14.4" customHeight="1" x14ac:dyDescent="0.3">
      <c r="A606" s="831">
        <v>7</v>
      </c>
      <c r="B606" s="832" t="s">
        <v>1449</v>
      </c>
      <c r="C606" s="832" t="s">
        <v>1454</v>
      </c>
      <c r="D606" s="833" t="s">
        <v>2220</v>
      </c>
      <c r="E606" s="834" t="s">
        <v>1467</v>
      </c>
      <c r="F606" s="832" t="s">
        <v>1450</v>
      </c>
      <c r="G606" s="832" t="s">
        <v>1730</v>
      </c>
      <c r="H606" s="832" t="s">
        <v>568</v>
      </c>
      <c r="I606" s="832" t="s">
        <v>1734</v>
      </c>
      <c r="J606" s="832" t="s">
        <v>1732</v>
      </c>
      <c r="K606" s="832" t="s">
        <v>1735</v>
      </c>
      <c r="L606" s="835">
        <v>2863.58</v>
      </c>
      <c r="M606" s="835">
        <v>8590.74</v>
      </c>
      <c r="N606" s="832">
        <v>3</v>
      </c>
      <c r="O606" s="836">
        <v>1</v>
      </c>
      <c r="P606" s="835">
        <v>8590.74</v>
      </c>
      <c r="Q606" s="837">
        <v>1</v>
      </c>
      <c r="R606" s="832">
        <v>3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7</v>
      </c>
      <c r="B607" s="832" t="s">
        <v>1449</v>
      </c>
      <c r="C607" s="832" t="s">
        <v>1454</v>
      </c>
      <c r="D607" s="833" t="s">
        <v>2220</v>
      </c>
      <c r="E607" s="834" t="s">
        <v>1467</v>
      </c>
      <c r="F607" s="832" t="s">
        <v>1450</v>
      </c>
      <c r="G607" s="832" t="s">
        <v>1730</v>
      </c>
      <c r="H607" s="832" t="s">
        <v>568</v>
      </c>
      <c r="I607" s="832" t="s">
        <v>1912</v>
      </c>
      <c r="J607" s="832" t="s">
        <v>1732</v>
      </c>
      <c r="K607" s="832" t="s">
        <v>1913</v>
      </c>
      <c r="L607" s="835">
        <v>2038.93</v>
      </c>
      <c r="M607" s="835">
        <v>4077.86</v>
      </c>
      <c r="N607" s="832">
        <v>2</v>
      </c>
      <c r="O607" s="836">
        <v>1</v>
      </c>
      <c r="P607" s="835"/>
      <c r="Q607" s="837">
        <v>0</v>
      </c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7</v>
      </c>
      <c r="B608" s="832" t="s">
        <v>1449</v>
      </c>
      <c r="C608" s="832" t="s">
        <v>1454</v>
      </c>
      <c r="D608" s="833" t="s">
        <v>2220</v>
      </c>
      <c r="E608" s="834" t="s">
        <v>1467</v>
      </c>
      <c r="F608" s="832" t="s">
        <v>1450</v>
      </c>
      <c r="G608" s="832" t="s">
        <v>1651</v>
      </c>
      <c r="H608" s="832" t="s">
        <v>568</v>
      </c>
      <c r="I608" s="832" t="s">
        <v>2191</v>
      </c>
      <c r="J608" s="832" t="s">
        <v>1039</v>
      </c>
      <c r="K608" s="832" t="s">
        <v>2192</v>
      </c>
      <c r="L608" s="835">
        <v>48.09</v>
      </c>
      <c r="M608" s="835">
        <v>48.09</v>
      </c>
      <c r="N608" s="832">
        <v>1</v>
      </c>
      <c r="O608" s="836">
        <v>1</v>
      </c>
      <c r="P608" s="835">
        <v>48.09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7</v>
      </c>
      <c r="B609" s="832" t="s">
        <v>1449</v>
      </c>
      <c r="C609" s="832" t="s">
        <v>1454</v>
      </c>
      <c r="D609" s="833" t="s">
        <v>2220</v>
      </c>
      <c r="E609" s="834" t="s">
        <v>1467</v>
      </c>
      <c r="F609" s="832" t="s">
        <v>1450</v>
      </c>
      <c r="G609" s="832" t="s">
        <v>2040</v>
      </c>
      <c r="H609" s="832" t="s">
        <v>568</v>
      </c>
      <c r="I609" s="832" t="s">
        <v>2041</v>
      </c>
      <c r="J609" s="832" t="s">
        <v>2042</v>
      </c>
      <c r="K609" s="832" t="s">
        <v>2043</v>
      </c>
      <c r="L609" s="835">
        <v>6822.19</v>
      </c>
      <c r="M609" s="835">
        <v>13644.38</v>
      </c>
      <c r="N609" s="832">
        <v>2</v>
      </c>
      <c r="O609" s="836">
        <v>2</v>
      </c>
      <c r="P609" s="835">
        <v>13644.38</v>
      </c>
      <c r="Q609" s="837">
        <v>1</v>
      </c>
      <c r="R609" s="832">
        <v>2</v>
      </c>
      <c r="S609" s="837">
        <v>1</v>
      </c>
      <c r="T609" s="836">
        <v>2</v>
      </c>
      <c r="U609" s="838">
        <v>1</v>
      </c>
    </row>
    <row r="610" spans="1:21" ht="14.4" customHeight="1" x14ac:dyDescent="0.3">
      <c r="A610" s="831">
        <v>7</v>
      </c>
      <c r="B610" s="832" t="s">
        <v>1449</v>
      </c>
      <c r="C610" s="832" t="s">
        <v>1454</v>
      </c>
      <c r="D610" s="833" t="s">
        <v>2220</v>
      </c>
      <c r="E610" s="834" t="s">
        <v>1467</v>
      </c>
      <c r="F610" s="832" t="s">
        <v>1450</v>
      </c>
      <c r="G610" s="832" t="s">
        <v>1740</v>
      </c>
      <c r="H610" s="832" t="s">
        <v>657</v>
      </c>
      <c r="I610" s="832" t="s">
        <v>1741</v>
      </c>
      <c r="J610" s="832" t="s">
        <v>1742</v>
      </c>
      <c r="K610" s="832" t="s">
        <v>1743</v>
      </c>
      <c r="L610" s="835">
        <v>102.9</v>
      </c>
      <c r="M610" s="835">
        <v>102.9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7</v>
      </c>
      <c r="B611" s="832" t="s">
        <v>1449</v>
      </c>
      <c r="C611" s="832" t="s">
        <v>1454</v>
      </c>
      <c r="D611" s="833" t="s">
        <v>2220</v>
      </c>
      <c r="E611" s="834" t="s">
        <v>1467</v>
      </c>
      <c r="F611" s="832" t="s">
        <v>1450</v>
      </c>
      <c r="G611" s="832" t="s">
        <v>1740</v>
      </c>
      <c r="H611" s="832" t="s">
        <v>568</v>
      </c>
      <c r="I611" s="832" t="s">
        <v>2193</v>
      </c>
      <c r="J611" s="832" t="s">
        <v>2194</v>
      </c>
      <c r="K611" s="832" t="s">
        <v>2195</v>
      </c>
      <c r="L611" s="835">
        <v>82.31</v>
      </c>
      <c r="M611" s="835">
        <v>164.62</v>
      </c>
      <c r="N611" s="832">
        <v>2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7</v>
      </c>
      <c r="B612" s="832" t="s">
        <v>1449</v>
      </c>
      <c r="C612" s="832" t="s">
        <v>1454</v>
      </c>
      <c r="D612" s="833" t="s">
        <v>2220</v>
      </c>
      <c r="E612" s="834" t="s">
        <v>1467</v>
      </c>
      <c r="F612" s="832" t="s">
        <v>1450</v>
      </c>
      <c r="G612" s="832" t="s">
        <v>1744</v>
      </c>
      <c r="H612" s="832" t="s">
        <v>568</v>
      </c>
      <c r="I612" s="832" t="s">
        <v>1926</v>
      </c>
      <c r="J612" s="832" t="s">
        <v>918</v>
      </c>
      <c r="K612" s="832" t="s">
        <v>1927</v>
      </c>
      <c r="L612" s="835">
        <v>24.37</v>
      </c>
      <c r="M612" s="835">
        <v>24.37</v>
      </c>
      <c r="N612" s="832">
        <v>1</v>
      </c>
      <c r="O612" s="836">
        <v>0.5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7</v>
      </c>
      <c r="B613" s="832" t="s">
        <v>1449</v>
      </c>
      <c r="C613" s="832" t="s">
        <v>1454</v>
      </c>
      <c r="D613" s="833" t="s">
        <v>2220</v>
      </c>
      <c r="E613" s="834" t="s">
        <v>1467</v>
      </c>
      <c r="F613" s="832" t="s">
        <v>1450</v>
      </c>
      <c r="G613" s="832" t="s">
        <v>1638</v>
      </c>
      <c r="H613" s="832" t="s">
        <v>568</v>
      </c>
      <c r="I613" s="832" t="s">
        <v>2196</v>
      </c>
      <c r="J613" s="832" t="s">
        <v>1640</v>
      </c>
      <c r="K613" s="832" t="s">
        <v>2197</v>
      </c>
      <c r="L613" s="835">
        <v>105.23</v>
      </c>
      <c r="M613" s="835">
        <v>105.23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7</v>
      </c>
      <c r="B614" s="832" t="s">
        <v>1449</v>
      </c>
      <c r="C614" s="832" t="s">
        <v>1454</v>
      </c>
      <c r="D614" s="833" t="s">
        <v>2220</v>
      </c>
      <c r="E614" s="834" t="s">
        <v>1467</v>
      </c>
      <c r="F614" s="832" t="s">
        <v>1450</v>
      </c>
      <c r="G614" s="832" t="s">
        <v>2044</v>
      </c>
      <c r="H614" s="832" t="s">
        <v>568</v>
      </c>
      <c r="I614" s="832" t="s">
        <v>2045</v>
      </c>
      <c r="J614" s="832" t="s">
        <v>2046</v>
      </c>
      <c r="K614" s="832" t="s">
        <v>2047</v>
      </c>
      <c r="L614" s="835">
        <v>1567.35</v>
      </c>
      <c r="M614" s="835">
        <v>4702.0499999999993</v>
      </c>
      <c r="N614" s="832">
        <v>3</v>
      </c>
      <c r="O614" s="836">
        <v>0.5</v>
      </c>
      <c r="P614" s="835">
        <v>4702.0499999999993</v>
      </c>
      <c r="Q614" s="837">
        <v>1</v>
      </c>
      <c r="R614" s="832">
        <v>3</v>
      </c>
      <c r="S614" s="837">
        <v>1</v>
      </c>
      <c r="T614" s="836">
        <v>0.5</v>
      </c>
      <c r="U614" s="838">
        <v>1</v>
      </c>
    </row>
    <row r="615" spans="1:21" ht="14.4" customHeight="1" x14ac:dyDescent="0.3">
      <c r="A615" s="831">
        <v>7</v>
      </c>
      <c r="B615" s="832" t="s">
        <v>1449</v>
      </c>
      <c r="C615" s="832" t="s">
        <v>1454</v>
      </c>
      <c r="D615" s="833" t="s">
        <v>2220</v>
      </c>
      <c r="E615" s="834" t="s">
        <v>1467</v>
      </c>
      <c r="F615" s="832" t="s">
        <v>1450</v>
      </c>
      <c r="G615" s="832" t="s">
        <v>2044</v>
      </c>
      <c r="H615" s="832" t="s">
        <v>568</v>
      </c>
      <c r="I615" s="832" t="s">
        <v>2045</v>
      </c>
      <c r="J615" s="832" t="s">
        <v>2046</v>
      </c>
      <c r="K615" s="832" t="s">
        <v>2047</v>
      </c>
      <c r="L615" s="835">
        <v>1564.3</v>
      </c>
      <c r="M615" s="835">
        <v>7821.5</v>
      </c>
      <c r="N615" s="832">
        <v>5</v>
      </c>
      <c r="O615" s="836">
        <v>0.5</v>
      </c>
      <c r="P615" s="835">
        <v>7821.5</v>
      </c>
      <c r="Q615" s="837">
        <v>1</v>
      </c>
      <c r="R615" s="832">
        <v>5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7</v>
      </c>
      <c r="B616" s="832" t="s">
        <v>1449</v>
      </c>
      <c r="C616" s="832" t="s">
        <v>1454</v>
      </c>
      <c r="D616" s="833" t="s">
        <v>2220</v>
      </c>
      <c r="E616" s="834" t="s">
        <v>1467</v>
      </c>
      <c r="F616" s="832" t="s">
        <v>1450</v>
      </c>
      <c r="G616" s="832" t="s">
        <v>2048</v>
      </c>
      <c r="H616" s="832" t="s">
        <v>568</v>
      </c>
      <c r="I616" s="832" t="s">
        <v>2049</v>
      </c>
      <c r="J616" s="832" t="s">
        <v>2050</v>
      </c>
      <c r="K616" s="832" t="s">
        <v>2051</v>
      </c>
      <c r="L616" s="835">
        <v>64.56</v>
      </c>
      <c r="M616" s="835">
        <v>193.68</v>
      </c>
      <c r="N616" s="832">
        <v>3</v>
      </c>
      <c r="O616" s="836">
        <v>0.5</v>
      </c>
      <c r="P616" s="835">
        <v>193.68</v>
      </c>
      <c r="Q616" s="837">
        <v>1</v>
      </c>
      <c r="R616" s="832">
        <v>3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7</v>
      </c>
      <c r="B617" s="832" t="s">
        <v>1449</v>
      </c>
      <c r="C617" s="832" t="s">
        <v>1454</v>
      </c>
      <c r="D617" s="833" t="s">
        <v>2220</v>
      </c>
      <c r="E617" s="834" t="s">
        <v>1467</v>
      </c>
      <c r="F617" s="832" t="s">
        <v>1450</v>
      </c>
      <c r="G617" s="832" t="s">
        <v>2048</v>
      </c>
      <c r="H617" s="832" t="s">
        <v>568</v>
      </c>
      <c r="I617" s="832" t="s">
        <v>2132</v>
      </c>
      <c r="J617" s="832" t="s">
        <v>2050</v>
      </c>
      <c r="K617" s="832" t="s">
        <v>2133</v>
      </c>
      <c r="L617" s="835">
        <v>107.6</v>
      </c>
      <c r="M617" s="835">
        <v>753.19999999999993</v>
      </c>
      <c r="N617" s="832">
        <v>7</v>
      </c>
      <c r="O617" s="836">
        <v>1.5</v>
      </c>
      <c r="P617" s="835">
        <v>430.4</v>
      </c>
      <c r="Q617" s="837">
        <v>0.5714285714285714</v>
      </c>
      <c r="R617" s="832">
        <v>4</v>
      </c>
      <c r="S617" s="837">
        <v>0.5714285714285714</v>
      </c>
      <c r="T617" s="836">
        <v>1</v>
      </c>
      <c r="U617" s="838">
        <v>0.66666666666666663</v>
      </c>
    </row>
    <row r="618" spans="1:21" ht="14.4" customHeight="1" x14ac:dyDescent="0.3">
      <c r="A618" s="831">
        <v>7</v>
      </c>
      <c r="B618" s="832" t="s">
        <v>1449</v>
      </c>
      <c r="C618" s="832" t="s">
        <v>1454</v>
      </c>
      <c r="D618" s="833" t="s">
        <v>2220</v>
      </c>
      <c r="E618" s="834" t="s">
        <v>1467</v>
      </c>
      <c r="F618" s="832" t="s">
        <v>1450</v>
      </c>
      <c r="G618" s="832" t="s">
        <v>1747</v>
      </c>
      <c r="H618" s="832" t="s">
        <v>657</v>
      </c>
      <c r="I618" s="832" t="s">
        <v>1748</v>
      </c>
      <c r="J618" s="832" t="s">
        <v>1749</v>
      </c>
      <c r="K618" s="832" t="s">
        <v>1750</v>
      </c>
      <c r="L618" s="835">
        <v>96.84</v>
      </c>
      <c r="M618" s="835">
        <v>484.2</v>
      </c>
      <c r="N618" s="832">
        <v>5</v>
      </c>
      <c r="O618" s="836">
        <v>1.5</v>
      </c>
      <c r="P618" s="835">
        <v>484.2</v>
      </c>
      <c r="Q618" s="837">
        <v>1</v>
      </c>
      <c r="R618" s="832">
        <v>5</v>
      </c>
      <c r="S618" s="837">
        <v>1</v>
      </c>
      <c r="T618" s="836">
        <v>1.5</v>
      </c>
      <c r="U618" s="838">
        <v>1</v>
      </c>
    </row>
    <row r="619" spans="1:21" ht="14.4" customHeight="1" x14ac:dyDescent="0.3">
      <c r="A619" s="831">
        <v>7</v>
      </c>
      <c r="B619" s="832" t="s">
        <v>1449</v>
      </c>
      <c r="C619" s="832" t="s">
        <v>1454</v>
      </c>
      <c r="D619" s="833" t="s">
        <v>2220</v>
      </c>
      <c r="E619" s="834" t="s">
        <v>1467</v>
      </c>
      <c r="F619" s="832" t="s">
        <v>1450</v>
      </c>
      <c r="G619" s="832" t="s">
        <v>1747</v>
      </c>
      <c r="H619" s="832" t="s">
        <v>657</v>
      </c>
      <c r="I619" s="832" t="s">
        <v>1751</v>
      </c>
      <c r="J619" s="832" t="s">
        <v>1749</v>
      </c>
      <c r="K619" s="832" t="s">
        <v>1752</v>
      </c>
      <c r="L619" s="835">
        <v>193.68</v>
      </c>
      <c r="M619" s="835">
        <v>193.68</v>
      </c>
      <c r="N619" s="832">
        <v>1</v>
      </c>
      <c r="O619" s="836">
        <v>1</v>
      </c>
      <c r="P619" s="835">
        <v>193.68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7</v>
      </c>
      <c r="B620" s="832" t="s">
        <v>1449</v>
      </c>
      <c r="C620" s="832" t="s">
        <v>1454</v>
      </c>
      <c r="D620" s="833" t="s">
        <v>2220</v>
      </c>
      <c r="E620" s="834" t="s">
        <v>1467</v>
      </c>
      <c r="F620" s="832" t="s">
        <v>1450</v>
      </c>
      <c r="G620" s="832" t="s">
        <v>1988</v>
      </c>
      <c r="H620" s="832" t="s">
        <v>568</v>
      </c>
      <c r="I620" s="832" t="s">
        <v>2052</v>
      </c>
      <c r="J620" s="832" t="s">
        <v>2053</v>
      </c>
      <c r="K620" s="832" t="s">
        <v>1663</v>
      </c>
      <c r="L620" s="835">
        <v>66.97</v>
      </c>
      <c r="M620" s="835">
        <v>267.88</v>
      </c>
      <c r="N620" s="832">
        <v>4</v>
      </c>
      <c r="O620" s="836">
        <v>0.5</v>
      </c>
      <c r="P620" s="835">
        <v>267.88</v>
      </c>
      <c r="Q620" s="837">
        <v>1</v>
      </c>
      <c r="R620" s="832">
        <v>4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7</v>
      </c>
      <c r="B621" s="832" t="s">
        <v>1449</v>
      </c>
      <c r="C621" s="832" t="s">
        <v>1454</v>
      </c>
      <c r="D621" s="833" t="s">
        <v>2220</v>
      </c>
      <c r="E621" s="834" t="s">
        <v>1467</v>
      </c>
      <c r="F621" s="832" t="s">
        <v>1450</v>
      </c>
      <c r="G621" s="832" t="s">
        <v>1753</v>
      </c>
      <c r="H621" s="832" t="s">
        <v>568</v>
      </c>
      <c r="I621" s="832" t="s">
        <v>1754</v>
      </c>
      <c r="J621" s="832" t="s">
        <v>1755</v>
      </c>
      <c r="K621" s="832" t="s">
        <v>1400</v>
      </c>
      <c r="L621" s="835">
        <v>208.18</v>
      </c>
      <c r="M621" s="835">
        <v>1040.9000000000001</v>
      </c>
      <c r="N621" s="832">
        <v>5</v>
      </c>
      <c r="O621" s="836">
        <v>4</v>
      </c>
      <c r="P621" s="835">
        <v>832.72</v>
      </c>
      <c r="Q621" s="837">
        <v>0.79999999999999993</v>
      </c>
      <c r="R621" s="832">
        <v>4</v>
      </c>
      <c r="S621" s="837">
        <v>0.8</v>
      </c>
      <c r="T621" s="836">
        <v>3</v>
      </c>
      <c r="U621" s="838">
        <v>0.75</v>
      </c>
    </row>
    <row r="622" spans="1:21" ht="14.4" customHeight="1" x14ac:dyDescent="0.3">
      <c r="A622" s="831">
        <v>7</v>
      </c>
      <c r="B622" s="832" t="s">
        <v>1449</v>
      </c>
      <c r="C622" s="832" t="s">
        <v>1454</v>
      </c>
      <c r="D622" s="833" t="s">
        <v>2220</v>
      </c>
      <c r="E622" s="834" t="s">
        <v>1467</v>
      </c>
      <c r="F622" s="832" t="s">
        <v>1450</v>
      </c>
      <c r="G622" s="832" t="s">
        <v>1528</v>
      </c>
      <c r="H622" s="832" t="s">
        <v>568</v>
      </c>
      <c r="I622" s="832" t="s">
        <v>1992</v>
      </c>
      <c r="J622" s="832" t="s">
        <v>712</v>
      </c>
      <c r="K622" s="832" t="s">
        <v>1993</v>
      </c>
      <c r="L622" s="835">
        <v>48.42</v>
      </c>
      <c r="M622" s="835">
        <v>48.42</v>
      </c>
      <c r="N622" s="832">
        <v>1</v>
      </c>
      <c r="O622" s="836">
        <v>0.5</v>
      </c>
      <c r="P622" s="835">
        <v>48.42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7</v>
      </c>
      <c r="B623" s="832" t="s">
        <v>1449</v>
      </c>
      <c r="C623" s="832" t="s">
        <v>1454</v>
      </c>
      <c r="D623" s="833" t="s">
        <v>2220</v>
      </c>
      <c r="E623" s="834" t="s">
        <v>1467</v>
      </c>
      <c r="F623" s="832" t="s">
        <v>1450</v>
      </c>
      <c r="G623" s="832" t="s">
        <v>1488</v>
      </c>
      <c r="H623" s="832" t="s">
        <v>568</v>
      </c>
      <c r="I623" s="832" t="s">
        <v>1573</v>
      </c>
      <c r="J623" s="832" t="s">
        <v>816</v>
      </c>
      <c r="K623" s="832" t="s">
        <v>1532</v>
      </c>
      <c r="L623" s="835">
        <v>103.67</v>
      </c>
      <c r="M623" s="835">
        <v>207.34</v>
      </c>
      <c r="N623" s="832">
        <v>2</v>
      </c>
      <c r="O623" s="836">
        <v>2</v>
      </c>
      <c r="P623" s="835">
        <v>207.34</v>
      </c>
      <c r="Q623" s="837">
        <v>1</v>
      </c>
      <c r="R623" s="832">
        <v>2</v>
      </c>
      <c r="S623" s="837">
        <v>1</v>
      </c>
      <c r="T623" s="836">
        <v>2</v>
      </c>
      <c r="U623" s="838">
        <v>1</v>
      </c>
    </row>
    <row r="624" spans="1:21" ht="14.4" customHeight="1" x14ac:dyDescent="0.3">
      <c r="A624" s="831">
        <v>7</v>
      </c>
      <c r="B624" s="832" t="s">
        <v>1449</v>
      </c>
      <c r="C624" s="832" t="s">
        <v>1454</v>
      </c>
      <c r="D624" s="833" t="s">
        <v>2220</v>
      </c>
      <c r="E624" s="834" t="s">
        <v>1467</v>
      </c>
      <c r="F624" s="832" t="s">
        <v>1450</v>
      </c>
      <c r="G624" s="832" t="s">
        <v>1760</v>
      </c>
      <c r="H624" s="832" t="s">
        <v>568</v>
      </c>
      <c r="I624" s="832" t="s">
        <v>1761</v>
      </c>
      <c r="J624" s="832" t="s">
        <v>1762</v>
      </c>
      <c r="K624" s="832" t="s">
        <v>1763</v>
      </c>
      <c r="L624" s="835">
        <v>2038.93</v>
      </c>
      <c r="M624" s="835">
        <v>20389.3</v>
      </c>
      <c r="N624" s="832">
        <v>10</v>
      </c>
      <c r="O624" s="836">
        <v>2</v>
      </c>
      <c r="P624" s="835">
        <v>20389.3</v>
      </c>
      <c r="Q624" s="837">
        <v>1</v>
      </c>
      <c r="R624" s="832">
        <v>10</v>
      </c>
      <c r="S624" s="837">
        <v>1</v>
      </c>
      <c r="T624" s="836">
        <v>2</v>
      </c>
      <c r="U624" s="838">
        <v>1</v>
      </c>
    </row>
    <row r="625" spans="1:21" ht="14.4" customHeight="1" x14ac:dyDescent="0.3">
      <c r="A625" s="831">
        <v>7</v>
      </c>
      <c r="B625" s="832" t="s">
        <v>1449</v>
      </c>
      <c r="C625" s="832" t="s">
        <v>1454</v>
      </c>
      <c r="D625" s="833" t="s">
        <v>2220</v>
      </c>
      <c r="E625" s="834" t="s">
        <v>1467</v>
      </c>
      <c r="F625" s="832" t="s">
        <v>1450</v>
      </c>
      <c r="G625" s="832" t="s">
        <v>1760</v>
      </c>
      <c r="H625" s="832" t="s">
        <v>568</v>
      </c>
      <c r="I625" s="832" t="s">
        <v>1764</v>
      </c>
      <c r="J625" s="832" t="s">
        <v>1762</v>
      </c>
      <c r="K625" s="832" t="s">
        <v>1765</v>
      </c>
      <c r="L625" s="835">
        <v>552.64</v>
      </c>
      <c r="M625" s="835">
        <v>5526.4</v>
      </c>
      <c r="N625" s="832">
        <v>10</v>
      </c>
      <c r="O625" s="836">
        <v>3</v>
      </c>
      <c r="P625" s="835">
        <v>2210.56</v>
      </c>
      <c r="Q625" s="837">
        <v>0.4</v>
      </c>
      <c r="R625" s="832">
        <v>4</v>
      </c>
      <c r="S625" s="837">
        <v>0.4</v>
      </c>
      <c r="T625" s="836">
        <v>1</v>
      </c>
      <c r="U625" s="838">
        <v>0.33333333333333331</v>
      </c>
    </row>
    <row r="626" spans="1:21" ht="14.4" customHeight="1" x14ac:dyDescent="0.3">
      <c r="A626" s="831">
        <v>7</v>
      </c>
      <c r="B626" s="832" t="s">
        <v>1449</v>
      </c>
      <c r="C626" s="832" t="s">
        <v>1454</v>
      </c>
      <c r="D626" s="833" t="s">
        <v>2220</v>
      </c>
      <c r="E626" s="834" t="s">
        <v>1467</v>
      </c>
      <c r="F626" s="832" t="s">
        <v>1450</v>
      </c>
      <c r="G626" s="832" t="s">
        <v>1760</v>
      </c>
      <c r="H626" s="832" t="s">
        <v>568</v>
      </c>
      <c r="I626" s="832" t="s">
        <v>1766</v>
      </c>
      <c r="J626" s="832" t="s">
        <v>1762</v>
      </c>
      <c r="K626" s="832" t="s">
        <v>1767</v>
      </c>
      <c r="L626" s="835">
        <v>1019.46</v>
      </c>
      <c r="M626" s="835">
        <v>11214.060000000001</v>
      </c>
      <c r="N626" s="832">
        <v>11</v>
      </c>
      <c r="O626" s="836">
        <v>3</v>
      </c>
      <c r="P626" s="835">
        <v>8155.68</v>
      </c>
      <c r="Q626" s="837">
        <v>0.72727272727272718</v>
      </c>
      <c r="R626" s="832">
        <v>8</v>
      </c>
      <c r="S626" s="837">
        <v>0.72727272727272729</v>
      </c>
      <c r="T626" s="836">
        <v>2</v>
      </c>
      <c r="U626" s="838">
        <v>0.66666666666666663</v>
      </c>
    </row>
    <row r="627" spans="1:21" ht="14.4" customHeight="1" x14ac:dyDescent="0.3">
      <c r="A627" s="831">
        <v>7</v>
      </c>
      <c r="B627" s="832" t="s">
        <v>1449</v>
      </c>
      <c r="C627" s="832" t="s">
        <v>1454</v>
      </c>
      <c r="D627" s="833" t="s">
        <v>2220</v>
      </c>
      <c r="E627" s="834" t="s">
        <v>1467</v>
      </c>
      <c r="F627" s="832" t="s">
        <v>1450</v>
      </c>
      <c r="G627" s="832" t="s">
        <v>1760</v>
      </c>
      <c r="H627" s="832" t="s">
        <v>657</v>
      </c>
      <c r="I627" s="832" t="s">
        <v>1770</v>
      </c>
      <c r="J627" s="832" t="s">
        <v>1769</v>
      </c>
      <c r="K627" s="832" t="s">
        <v>1771</v>
      </c>
      <c r="L627" s="835">
        <v>355.79</v>
      </c>
      <c r="M627" s="835">
        <v>2490.5300000000002</v>
      </c>
      <c r="N627" s="832">
        <v>7</v>
      </c>
      <c r="O627" s="836">
        <v>3</v>
      </c>
      <c r="P627" s="835">
        <v>2490.5300000000002</v>
      </c>
      <c r="Q627" s="837">
        <v>1</v>
      </c>
      <c r="R627" s="832">
        <v>7</v>
      </c>
      <c r="S627" s="837">
        <v>1</v>
      </c>
      <c r="T627" s="836">
        <v>3</v>
      </c>
      <c r="U627" s="838">
        <v>1</v>
      </c>
    </row>
    <row r="628" spans="1:21" ht="14.4" customHeight="1" x14ac:dyDescent="0.3">
      <c r="A628" s="831">
        <v>7</v>
      </c>
      <c r="B628" s="832" t="s">
        <v>1449</v>
      </c>
      <c r="C628" s="832" t="s">
        <v>1454</v>
      </c>
      <c r="D628" s="833" t="s">
        <v>2220</v>
      </c>
      <c r="E628" s="834" t="s">
        <v>1467</v>
      </c>
      <c r="F628" s="832" t="s">
        <v>1450</v>
      </c>
      <c r="G628" s="832" t="s">
        <v>1760</v>
      </c>
      <c r="H628" s="832" t="s">
        <v>657</v>
      </c>
      <c r="I628" s="832" t="s">
        <v>1772</v>
      </c>
      <c r="J628" s="832" t="s">
        <v>1769</v>
      </c>
      <c r="K628" s="832" t="s">
        <v>1765</v>
      </c>
      <c r="L628" s="835">
        <v>552.64</v>
      </c>
      <c r="M628" s="835">
        <v>2763.2</v>
      </c>
      <c r="N628" s="832">
        <v>5</v>
      </c>
      <c r="O628" s="836">
        <v>3</v>
      </c>
      <c r="P628" s="835">
        <v>2763.2</v>
      </c>
      <c r="Q628" s="837">
        <v>1</v>
      </c>
      <c r="R628" s="832">
        <v>5</v>
      </c>
      <c r="S628" s="837">
        <v>1</v>
      </c>
      <c r="T628" s="836">
        <v>3</v>
      </c>
      <c r="U628" s="838">
        <v>1</v>
      </c>
    </row>
    <row r="629" spans="1:21" ht="14.4" customHeight="1" x14ac:dyDescent="0.3">
      <c r="A629" s="831">
        <v>7</v>
      </c>
      <c r="B629" s="832" t="s">
        <v>1449</v>
      </c>
      <c r="C629" s="832" t="s">
        <v>1454</v>
      </c>
      <c r="D629" s="833" t="s">
        <v>2220</v>
      </c>
      <c r="E629" s="834" t="s">
        <v>1467</v>
      </c>
      <c r="F629" s="832" t="s">
        <v>1450</v>
      </c>
      <c r="G629" s="832" t="s">
        <v>1760</v>
      </c>
      <c r="H629" s="832" t="s">
        <v>657</v>
      </c>
      <c r="I629" s="832" t="s">
        <v>1773</v>
      </c>
      <c r="J629" s="832" t="s">
        <v>1769</v>
      </c>
      <c r="K629" s="832" t="s">
        <v>1767</v>
      </c>
      <c r="L629" s="835">
        <v>1019.46</v>
      </c>
      <c r="M629" s="835">
        <v>10194.6</v>
      </c>
      <c r="N629" s="832">
        <v>10</v>
      </c>
      <c r="O629" s="836">
        <v>3</v>
      </c>
      <c r="P629" s="835">
        <v>10194.6</v>
      </c>
      <c r="Q629" s="837">
        <v>1</v>
      </c>
      <c r="R629" s="832">
        <v>10</v>
      </c>
      <c r="S629" s="837">
        <v>1</v>
      </c>
      <c r="T629" s="836">
        <v>3</v>
      </c>
      <c r="U629" s="838">
        <v>1</v>
      </c>
    </row>
    <row r="630" spans="1:21" ht="14.4" customHeight="1" x14ac:dyDescent="0.3">
      <c r="A630" s="831">
        <v>7</v>
      </c>
      <c r="B630" s="832" t="s">
        <v>1449</v>
      </c>
      <c r="C630" s="832" t="s">
        <v>1454</v>
      </c>
      <c r="D630" s="833" t="s">
        <v>2220</v>
      </c>
      <c r="E630" s="834" t="s">
        <v>1467</v>
      </c>
      <c r="F630" s="832" t="s">
        <v>1450</v>
      </c>
      <c r="G630" s="832" t="s">
        <v>1774</v>
      </c>
      <c r="H630" s="832" t="s">
        <v>568</v>
      </c>
      <c r="I630" s="832" t="s">
        <v>1997</v>
      </c>
      <c r="J630" s="832" t="s">
        <v>688</v>
      </c>
      <c r="K630" s="832" t="s">
        <v>1882</v>
      </c>
      <c r="L630" s="835">
        <v>108.44</v>
      </c>
      <c r="M630" s="835">
        <v>975.96</v>
      </c>
      <c r="N630" s="832">
        <v>9</v>
      </c>
      <c r="O630" s="836">
        <v>5</v>
      </c>
      <c r="P630" s="835">
        <v>433.76</v>
      </c>
      <c r="Q630" s="837">
        <v>0.44444444444444442</v>
      </c>
      <c r="R630" s="832">
        <v>4</v>
      </c>
      <c r="S630" s="837">
        <v>0.44444444444444442</v>
      </c>
      <c r="T630" s="836">
        <v>1.5</v>
      </c>
      <c r="U630" s="838">
        <v>0.3</v>
      </c>
    </row>
    <row r="631" spans="1:21" ht="14.4" customHeight="1" x14ac:dyDescent="0.3">
      <c r="A631" s="831">
        <v>7</v>
      </c>
      <c r="B631" s="832" t="s">
        <v>1449</v>
      </c>
      <c r="C631" s="832" t="s">
        <v>1454</v>
      </c>
      <c r="D631" s="833" t="s">
        <v>2220</v>
      </c>
      <c r="E631" s="834" t="s">
        <v>1467</v>
      </c>
      <c r="F631" s="832" t="s">
        <v>1450</v>
      </c>
      <c r="G631" s="832" t="s">
        <v>1778</v>
      </c>
      <c r="H631" s="832" t="s">
        <v>568</v>
      </c>
      <c r="I631" s="832" t="s">
        <v>2198</v>
      </c>
      <c r="J631" s="832" t="s">
        <v>1838</v>
      </c>
      <c r="K631" s="832" t="s">
        <v>2199</v>
      </c>
      <c r="L631" s="835">
        <v>2391.4899999999998</v>
      </c>
      <c r="M631" s="835">
        <v>2391.4899999999998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7</v>
      </c>
      <c r="B632" s="832" t="s">
        <v>1449</v>
      </c>
      <c r="C632" s="832" t="s">
        <v>1454</v>
      </c>
      <c r="D632" s="833" t="s">
        <v>2220</v>
      </c>
      <c r="E632" s="834" t="s">
        <v>1467</v>
      </c>
      <c r="F632" s="832" t="s">
        <v>1450</v>
      </c>
      <c r="G632" s="832" t="s">
        <v>1778</v>
      </c>
      <c r="H632" s="832" t="s">
        <v>568</v>
      </c>
      <c r="I632" s="832" t="s">
        <v>1998</v>
      </c>
      <c r="J632" s="832" t="s">
        <v>1999</v>
      </c>
      <c r="K632" s="832" t="s">
        <v>1781</v>
      </c>
      <c r="L632" s="835">
        <v>597.88</v>
      </c>
      <c r="M632" s="835">
        <v>597.88</v>
      </c>
      <c r="N632" s="832">
        <v>1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7</v>
      </c>
      <c r="B633" s="832" t="s">
        <v>1449</v>
      </c>
      <c r="C633" s="832" t="s">
        <v>1454</v>
      </c>
      <c r="D633" s="833" t="s">
        <v>2220</v>
      </c>
      <c r="E633" s="834" t="s">
        <v>1467</v>
      </c>
      <c r="F633" s="832" t="s">
        <v>1450</v>
      </c>
      <c r="G633" s="832" t="s">
        <v>1778</v>
      </c>
      <c r="H633" s="832" t="s">
        <v>657</v>
      </c>
      <c r="I633" s="832" t="s">
        <v>1779</v>
      </c>
      <c r="J633" s="832" t="s">
        <v>1780</v>
      </c>
      <c r="K633" s="832" t="s">
        <v>1781</v>
      </c>
      <c r="L633" s="835">
        <v>597.88</v>
      </c>
      <c r="M633" s="835">
        <v>8968.1999999999989</v>
      </c>
      <c r="N633" s="832">
        <v>15</v>
      </c>
      <c r="O633" s="836">
        <v>1.5</v>
      </c>
      <c r="P633" s="835">
        <v>2989.4</v>
      </c>
      <c r="Q633" s="837">
        <v>0.33333333333333337</v>
      </c>
      <c r="R633" s="832">
        <v>5</v>
      </c>
      <c r="S633" s="837">
        <v>0.33333333333333331</v>
      </c>
      <c r="T633" s="836">
        <v>0.5</v>
      </c>
      <c r="U633" s="838">
        <v>0.33333333333333331</v>
      </c>
    </row>
    <row r="634" spans="1:21" ht="14.4" customHeight="1" x14ac:dyDescent="0.3">
      <c r="A634" s="831">
        <v>7</v>
      </c>
      <c r="B634" s="832" t="s">
        <v>1449</v>
      </c>
      <c r="C634" s="832" t="s">
        <v>1454</v>
      </c>
      <c r="D634" s="833" t="s">
        <v>2220</v>
      </c>
      <c r="E634" s="834" t="s">
        <v>1467</v>
      </c>
      <c r="F634" s="832" t="s">
        <v>1450</v>
      </c>
      <c r="G634" s="832" t="s">
        <v>1778</v>
      </c>
      <c r="H634" s="832" t="s">
        <v>568</v>
      </c>
      <c r="I634" s="832" t="s">
        <v>2200</v>
      </c>
      <c r="J634" s="832" t="s">
        <v>1783</v>
      </c>
      <c r="K634" s="832" t="s">
        <v>1781</v>
      </c>
      <c r="L634" s="835">
        <v>857.75</v>
      </c>
      <c r="M634" s="835">
        <v>857.75</v>
      </c>
      <c r="N634" s="832">
        <v>1</v>
      </c>
      <c r="O634" s="836">
        <v>0.5</v>
      </c>
      <c r="P634" s="835">
        <v>857.75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7</v>
      </c>
      <c r="B635" s="832" t="s">
        <v>1449</v>
      </c>
      <c r="C635" s="832" t="s">
        <v>1454</v>
      </c>
      <c r="D635" s="833" t="s">
        <v>2220</v>
      </c>
      <c r="E635" s="834" t="s">
        <v>1467</v>
      </c>
      <c r="F635" s="832" t="s">
        <v>1450</v>
      </c>
      <c r="G635" s="832" t="s">
        <v>1778</v>
      </c>
      <c r="H635" s="832" t="s">
        <v>568</v>
      </c>
      <c r="I635" s="832" t="s">
        <v>1782</v>
      </c>
      <c r="J635" s="832" t="s">
        <v>1783</v>
      </c>
      <c r="K635" s="832" t="s">
        <v>1784</v>
      </c>
      <c r="L635" s="835">
        <v>1715.4</v>
      </c>
      <c r="M635" s="835">
        <v>29161.800000000003</v>
      </c>
      <c r="N635" s="832">
        <v>17</v>
      </c>
      <c r="O635" s="836">
        <v>3</v>
      </c>
      <c r="P635" s="835">
        <v>20584.800000000003</v>
      </c>
      <c r="Q635" s="837">
        <v>0.70588235294117652</v>
      </c>
      <c r="R635" s="832">
        <v>12</v>
      </c>
      <c r="S635" s="837">
        <v>0.70588235294117652</v>
      </c>
      <c r="T635" s="836">
        <v>2</v>
      </c>
      <c r="U635" s="838">
        <v>0.66666666666666663</v>
      </c>
    </row>
    <row r="636" spans="1:21" ht="14.4" customHeight="1" x14ac:dyDescent="0.3">
      <c r="A636" s="831">
        <v>7</v>
      </c>
      <c r="B636" s="832" t="s">
        <v>1449</v>
      </c>
      <c r="C636" s="832" t="s">
        <v>1454</v>
      </c>
      <c r="D636" s="833" t="s">
        <v>2220</v>
      </c>
      <c r="E636" s="834" t="s">
        <v>1467</v>
      </c>
      <c r="F636" s="832" t="s">
        <v>1450</v>
      </c>
      <c r="G636" s="832" t="s">
        <v>1778</v>
      </c>
      <c r="H636" s="832" t="s">
        <v>568</v>
      </c>
      <c r="I636" s="832" t="s">
        <v>1785</v>
      </c>
      <c r="J636" s="832" t="s">
        <v>1786</v>
      </c>
      <c r="K636" s="832" t="s">
        <v>1784</v>
      </c>
      <c r="L636" s="835">
        <v>1715.48</v>
      </c>
      <c r="M636" s="835">
        <v>8577.4</v>
      </c>
      <c r="N636" s="832">
        <v>5</v>
      </c>
      <c r="O636" s="836">
        <v>0.5</v>
      </c>
      <c r="P636" s="835">
        <v>8577.4</v>
      </c>
      <c r="Q636" s="837">
        <v>1</v>
      </c>
      <c r="R636" s="832">
        <v>5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7</v>
      </c>
      <c r="B637" s="832" t="s">
        <v>1449</v>
      </c>
      <c r="C637" s="832" t="s">
        <v>1454</v>
      </c>
      <c r="D637" s="833" t="s">
        <v>2220</v>
      </c>
      <c r="E637" s="834" t="s">
        <v>1467</v>
      </c>
      <c r="F637" s="832" t="s">
        <v>1450</v>
      </c>
      <c r="G637" s="832" t="s">
        <v>1778</v>
      </c>
      <c r="H637" s="832" t="s">
        <v>657</v>
      </c>
      <c r="I637" s="832" t="s">
        <v>1788</v>
      </c>
      <c r="J637" s="832" t="s">
        <v>1780</v>
      </c>
      <c r="K637" s="832" t="s">
        <v>1784</v>
      </c>
      <c r="L637" s="835">
        <v>1195.75</v>
      </c>
      <c r="M637" s="835">
        <v>5978.75</v>
      </c>
      <c r="N637" s="832">
        <v>5</v>
      </c>
      <c r="O637" s="836">
        <v>1</v>
      </c>
      <c r="P637" s="835">
        <v>5978.75</v>
      </c>
      <c r="Q637" s="837">
        <v>1</v>
      </c>
      <c r="R637" s="832">
        <v>5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7</v>
      </c>
      <c r="B638" s="832" t="s">
        <v>1449</v>
      </c>
      <c r="C638" s="832" t="s">
        <v>1454</v>
      </c>
      <c r="D638" s="833" t="s">
        <v>2220</v>
      </c>
      <c r="E638" s="834" t="s">
        <v>1467</v>
      </c>
      <c r="F638" s="832" t="s">
        <v>1450</v>
      </c>
      <c r="G638" s="832" t="s">
        <v>1778</v>
      </c>
      <c r="H638" s="832" t="s">
        <v>568</v>
      </c>
      <c r="I638" s="832" t="s">
        <v>1789</v>
      </c>
      <c r="J638" s="832" t="s">
        <v>1780</v>
      </c>
      <c r="K638" s="832" t="s">
        <v>1790</v>
      </c>
      <c r="L638" s="835">
        <v>2573.2199999999998</v>
      </c>
      <c r="M638" s="835">
        <v>7719.66</v>
      </c>
      <c r="N638" s="832">
        <v>3</v>
      </c>
      <c r="O638" s="836">
        <v>0.5</v>
      </c>
      <c r="P638" s="835">
        <v>7719.66</v>
      </c>
      <c r="Q638" s="837">
        <v>1</v>
      </c>
      <c r="R638" s="832">
        <v>3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7</v>
      </c>
      <c r="B639" s="832" t="s">
        <v>1449</v>
      </c>
      <c r="C639" s="832" t="s">
        <v>1454</v>
      </c>
      <c r="D639" s="833" t="s">
        <v>2220</v>
      </c>
      <c r="E639" s="834" t="s">
        <v>1467</v>
      </c>
      <c r="F639" s="832" t="s">
        <v>1450</v>
      </c>
      <c r="G639" s="832" t="s">
        <v>2201</v>
      </c>
      <c r="H639" s="832" t="s">
        <v>568</v>
      </c>
      <c r="I639" s="832" t="s">
        <v>2202</v>
      </c>
      <c r="J639" s="832" t="s">
        <v>2203</v>
      </c>
      <c r="K639" s="832" t="s">
        <v>2204</v>
      </c>
      <c r="L639" s="835">
        <v>83.25</v>
      </c>
      <c r="M639" s="835">
        <v>83.25</v>
      </c>
      <c r="N639" s="832">
        <v>1</v>
      </c>
      <c r="O639" s="836">
        <v>0.5</v>
      </c>
      <c r="P639" s="835">
        <v>83.25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7</v>
      </c>
      <c r="B640" s="832" t="s">
        <v>1449</v>
      </c>
      <c r="C640" s="832" t="s">
        <v>1454</v>
      </c>
      <c r="D640" s="833" t="s">
        <v>2220</v>
      </c>
      <c r="E640" s="834" t="s">
        <v>1467</v>
      </c>
      <c r="F640" s="832" t="s">
        <v>1450</v>
      </c>
      <c r="G640" s="832" t="s">
        <v>1655</v>
      </c>
      <c r="H640" s="832" t="s">
        <v>657</v>
      </c>
      <c r="I640" s="832" t="s">
        <v>1369</v>
      </c>
      <c r="J640" s="832" t="s">
        <v>1370</v>
      </c>
      <c r="K640" s="832" t="s">
        <v>1371</v>
      </c>
      <c r="L640" s="835">
        <v>0</v>
      </c>
      <c r="M640" s="835">
        <v>0</v>
      </c>
      <c r="N640" s="832">
        <v>38</v>
      </c>
      <c r="O640" s="836">
        <v>11.5</v>
      </c>
      <c r="P640" s="835">
        <v>0</v>
      </c>
      <c r="Q640" s="837"/>
      <c r="R640" s="832">
        <v>33</v>
      </c>
      <c r="S640" s="837">
        <v>0.86842105263157898</v>
      </c>
      <c r="T640" s="836">
        <v>9.5</v>
      </c>
      <c r="U640" s="838">
        <v>0.82608695652173914</v>
      </c>
    </row>
    <row r="641" spans="1:21" ht="14.4" customHeight="1" x14ac:dyDescent="0.3">
      <c r="A641" s="831">
        <v>7</v>
      </c>
      <c r="B641" s="832" t="s">
        <v>1449</v>
      </c>
      <c r="C641" s="832" t="s">
        <v>1454</v>
      </c>
      <c r="D641" s="833" t="s">
        <v>2220</v>
      </c>
      <c r="E641" s="834" t="s">
        <v>1467</v>
      </c>
      <c r="F641" s="832" t="s">
        <v>1450</v>
      </c>
      <c r="G641" s="832" t="s">
        <v>2000</v>
      </c>
      <c r="H641" s="832" t="s">
        <v>657</v>
      </c>
      <c r="I641" s="832" t="s">
        <v>2061</v>
      </c>
      <c r="J641" s="832" t="s">
        <v>2005</v>
      </c>
      <c r="K641" s="832" t="s">
        <v>2062</v>
      </c>
      <c r="L641" s="835">
        <v>120.77</v>
      </c>
      <c r="M641" s="835">
        <v>362.31</v>
      </c>
      <c r="N641" s="832">
        <v>3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7</v>
      </c>
      <c r="B642" s="832" t="s">
        <v>1449</v>
      </c>
      <c r="C642" s="832" t="s">
        <v>1454</v>
      </c>
      <c r="D642" s="833" t="s">
        <v>2220</v>
      </c>
      <c r="E642" s="834" t="s">
        <v>1467</v>
      </c>
      <c r="F642" s="832" t="s">
        <v>1450</v>
      </c>
      <c r="G642" s="832" t="s">
        <v>1793</v>
      </c>
      <c r="H642" s="832" t="s">
        <v>568</v>
      </c>
      <c r="I642" s="832" t="s">
        <v>1794</v>
      </c>
      <c r="J642" s="832" t="s">
        <v>1795</v>
      </c>
      <c r="K642" s="832" t="s">
        <v>1796</v>
      </c>
      <c r="L642" s="835">
        <v>355.79</v>
      </c>
      <c r="M642" s="835">
        <v>1067.3700000000001</v>
      </c>
      <c r="N642" s="832">
        <v>3</v>
      </c>
      <c r="O642" s="836">
        <v>1</v>
      </c>
      <c r="P642" s="835">
        <v>1067.3700000000001</v>
      </c>
      <c r="Q642" s="837">
        <v>1</v>
      </c>
      <c r="R642" s="832">
        <v>3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7</v>
      </c>
      <c r="B643" s="832" t="s">
        <v>1449</v>
      </c>
      <c r="C643" s="832" t="s">
        <v>1454</v>
      </c>
      <c r="D643" s="833" t="s">
        <v>2220</v>
      </c>
      <c r="E643" s="834" t="s">
        <v>1467</v>
      </c>
      <c r="F643" s="832" t="s">
        <v>1450</v>
      </c>
      <c r="G643" s="832" t="s">
        <v>1793</v>
      </c>
      <c r="H643" s="832" t="s">
        <v>568</v>
      </c>
      <c r="I643" s="832" t="s">
        <v>1797</v>
      </c>
      <c r="J643" s="832" t="s">
        <v>1795</v>
      </c>
      <c r="K643" s="832" t="s">
        <v>1798</v>
      </c>
      <c r="L643" s="835">
        <v>552.64</v>
      </c>
      <c r="M643" s="835">
        <v>1105.28</v>
      </c>
      <c r="N643" s="832">
        <v>2</v>
      </c>
      <c r="O643" s="836">
        <v>1</v>
      </c>
      <c r="P643" s="835">
        <v>1105.28</v>
      </c>
      <c r="Q643" s="837">
        <v>1</v>
      </c>
      <c r="R643" s="832">
        <v>2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7</v>
      </c>
      <c r="B644" s="832" t="s">
        <v>1449</v>
      </c>
      <c r="C644" s="832" t="s">
        <v>1454</v>
      </c>
      <c r="D644" s="833" t="s">
        <v>2220</v>
      </c>
      <c r="E644" s="834" t="s">
        <v>1467</v>
      </c>
      <c r="F644" s="832" t="s">
        <v>1450</v>
      </c>
      <c r="G644" s="832" t="s">
        <v>1793</v>
      </c>
      <c r="H644" s="832" t="s">
        <v>568</v>
      </c>
      <c r="I644" s="832" t="s">
        <v>2144</v>
      </c>
      <c r="J644" s="832" t="s">
        <v>1795</v>
      </c>
      <c r="K644" s="832" t="s">
        <v>2145</v>
      </c>
      <c r="L644" s="835">
        <v>1019.46</v>
      </c>
      <c r="M644" s="835">
        <v>7136.22</v>
      </c>
      <c r="N644" s="832">
        <v>7</v>
      </c>
      <c r="O644" s="836">
        <v>3</v>
      </c>
      <c r="P644" s="835">
        <v>7136.22</v>
      </c>
      <c r="Q644" s="837">
        <v>1</v>
      </c>
      <c r="R644" s="832">
        <v>7</v>
      </c>
      <c r="S644" s="837">
        <v>1</v>
      </c>
      <c r="T644" s="836">
        <v>3</v>
      </c>
      <c r="U644" s="838">
        <v>1</v>
      </c>
    </row>
    <row r="645" spans="1:21" ht="14.4" customHeight="1" x14ac:dyDescent="0.3">
      <c r="A645" s="831">
        <v>7</v>
      </c>
      <c r="B645" s="832" t="s">
        <v>1449</v>
      </c>
      <c r="C645" s="832" t="s">
        <v>1454</v>
      </c>
      <c r="D645" s="833" t="s">
        <v>2220</v>
      </c>
      <c r="E645" s="834" t="s">
        <v>1467</v>
      </c>
      <c r="F645" s="832" t="s">
        <v>1450</v>
      </c>
      <c r="G645" s="832" t="s">
        <v>1793</v>
      </c>
      <c r="H645" s="832" t="s">
        <v>568</v>
      </c>
      <c r="I645" s="832" t="s">
        <v>1799</v>
      </c>
      <c r="J645" s="832" t="s">
        <v>1795</v>
      </c>
      <c r="K645" s="832" t="s">
        <v>1800</v>
      </c>
      <c r="L645" s="835">
        <v>764.6</v>
      </c>
      <c r="M645" s="835">
        <v>5352.2000000000007</v>
      </c>
      <c r="N645" s="832">
        <v>7</v>
      </c>
      <c r="O645" s="836">
        <v>3</v>
      </c>
      <c r="P645" s="835">
        <v>3058.4</v>
      </c>
      <c r="Q645" s="837">
        <v>0.5714285714285714</v>
      </c>
      <c r="R645" s="832">
        <v>4</v>
      </c>
      <c r="S645" s="837">
        <v>0.5714285714285714</v>
      </c>
      <c r="T645" s="836">
        <v>2</v>
      </c>
      <c r="U645" s="838">
        <v>0.66666666666666663</v>
      </c>
    </row>
    <row r="646" spans="1:21" ht="14.4" customHeight="1" x14ac:dyDescent="0.3">
      <c r="A646" s="831">
        <v>7</v>
      </c>
      <c r="B646" s="832" t="s">
        <v>1449</v>
      </c>
      <c r="C646" s="832" t="s">
        <v>1454</v>
      </c>
      <c r="D646" s="833" t="s">
        <v>2220</v>
      </c>
      <c r="E646" s="834" t="s">
        <v>1467</v>
      </c>
      <c r="F646" s="832" t="s">
        <v>1450</v>
      </c>
      <c r="G646" s="832" t="s">
        <v>1793</v>
      </c>
      <c r="H646" s="832" t="s">
        <v>568</v>
      </c>
      <c r="I646" s="832" t="s">
        <v>2146</v>
      </c>
      <c r="J646" s="832" t="s">
        <v>2066</v>
      </c>
      <c r="K646" s="832" t="s">
        <v>2147</v>
      </c>
      <c r="L646" s="835">
        <v>92.11</v>
      </c>
      <c r="M646" s="835">
        <v>828.99</v>
      </c>
      <c r="N646" s="832">
        <v>9</v>
      </c>
      <c r="O646" s="836">
        <v>1</v>
      </c>
      <c r="P646" s="835">
        <v>828.99</v>
      </c>
      <c r="Q646" s="837">
        <v>1</v>
      </c>
      <c r="R646" s="832">
        <v>9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7</v>
      </c>
      <c r="B647" s="832" t="s">
        <v>1449</v>
      </c>
      <c r="C647" s="832" t="s">
        <v>1454</v>
      </c>
      <c r="D647" s="833" t="s">
        <v>2220</v>
      </c>
      <c r="E647" s="834" t="s">
        <v>1467</v>
      </c>
      <c r="F647" s="832" t="s">
        <v>1450</v>
      </c>
      <c r="G647" s="832" t="s">
        <v>2205</v>
      </c>
      <c r="H647" s="832" t="s">
        <v>568</v>
      </c>
      <c r="I647" s="832" t="s">
        <v>2206</v>
      </c>
      <c r="J647" s="832" t="s">
        <v>2207</v>
      </c>
      <c r="K647" s="832" t="s">
        <v>2208</v>
      </c>
      <c r="L647" s="835">
        <v>77.13</v>
      </c>
      <c r="M647" s="835">
        <v>77.13</v>
      </c>
      <c r="N647" s="832">
        <v>1</v>
      </c>
      <c r="O647" s="836">
        <v>0.5</v>
      </c>
      <c r="P647" s="835">
        <v>77.13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" customHeight="1" x14ac:dyDescent="0.3">
      <c r="A648" s="831">
        <v>7</v>
      </c>
      <c r="B648" s="832" t="s">
        <v>1449</v>
      </c>
      <c r="C648" s="832" t="s">
        <v>1454</v>
      </c>
      <c r="D648" s="833" t="s">
        <v>2220</v>
      </c>
      <c r="E648" s="834" t="s">
        <v>1467</v>
      </c>
      <c r="F648" s="832" t="s">
        <v>1450</v>
      </c>
      <c r="G648" s="832" t="s">
        <v>1806</v>
      </c>
      <c r="H648" s="832" t="s">
        <v>568</v>
      </c>
      <c r="I648" s="832" t="s">
        <v>1807</v>
      </c>
      <c r="J648" s="832" t="s">
        <v>1808</v>
      </c>
      <c r="K648" s="832" t="s">
        <v>1809</v>
      </c>
      <c r="L648" s="835">
        <v>140.94999999999999</v>
      </c>
      <c r="M648" s="835">
        <v>563.79999999999995</v>
      </c>
      <c r="N648" s="832">
        <v>4</v>
      </c>
      <c r="O648" s="836">
        <v>0.5</v>
      </c>
      <c r="P648" s="835"/>
      <c r="Q648" s="837">
        <v>0</v>
      </c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7</v>
      </c>
      <c r="B649" s="832" t="s">
        <v>1449</v>
      </c>
      <c r="C649" s="832" t="s">
        <v>1454</v>
      </c>
      <c r="D649" s="833" t="s">
        <v>2220</v>
      </c>
      <c r="E649" s="834" t="s">
        <v>1467</v>
      </c>
      <c r="F649" s="832" t="s">
        <v>1450</v>
      </c>
      <c r="G649" s="832" t="s">
        <v>1806</v>
      </c>
      <c r="H649" s="832" t="s">
        <v>568</v>
      </c>
      <c r="I649" s="832" t="s">
        <v>1940</v>
      </c>
      <c r="J649" s="832" t="s">
        <v>1941</v>
      </c>
      <c r="K649" s="832" t="s">
        <v>1942</v>
      </c>
      <c r="L649" s="835">
        <v>187.92</v>
      </c>
      <c r="M649" s="835">
        <v>2255.04</v>
      </c>
      <c r="N649" s="832">
        <v>12</v>
      </c>
      <c r="O649" s="836">
        <v>1.5</v>
      </c>
      <c r="P649" s="835">
        <v>2255.04</v>
      </c>
      <c r="Q649" s="837">
        <v>1</v>
      </c>
      <c r="R649" s="832">
        <v>12</v>
      </c>
      <c r="S649" s="837">
        <v>1</v>
      </c>
      <c r="T649" s="836">
        <v>1.5</v>
      </c>
      <c r="U649" s="838">
        <v>1</v>
      </c>
    </row>
    <row r="650" spans="1:21" ht="14.4" customHeight="1" x14ac:dyDescent="0.3">
      <c r="A650" s="831">
        <v>7</v>
      </c>
      <c r="B650" s="832" t="s">
        <v>1449</v>
      </c>
      <c r="C650" s="832" t="s">
        <v>1454</v>
      </c>
      <c r="D650" s="833" t="s">
        <v>2220</v>
      </c>
      <c r="E650" s="834" t="s">
        <v>1467</v>
      </c>
      <c r="F650" s="832" t="s">
        <v>1450</v>
      </c>
      <c r="G650" s="832" t="s">
        <v>1806</v>
      </c>
      <c r="H650" s="832" t="s">
        <v>568</v>
      </c>
      <c r="I650" s="832" t="s">
        <v>2148</v>
      </c>
      <c r="J650" s="832" t="s">
        <v>2149</v>
      </c>
      <c r="K650" s="832" t="s">
        <v>2150</v>
      </c>
      <c r="L650" s="835">
        <v>300.68</v>
      </c>
      <c r="M650" s="835">
        <v>601.36</v>
      </c>
      <c r="N650" s="832">
        <v>2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7</v>
      </c>
      <c r="B651" s="832" t="s">
        <v>1449</v>
      </c>
      <c r="C651" s="832" t="s">
        <v>1454</v>
      </c>
      <c r="D651" s="833" t="s">
        <v>2220</v>
      </c>
      <c r="E651" s="834" t="s">
        <v>1467</v>
      </c>
      <c r="F651" s="832" t="s">
        <v>1450</v>
      </c>
      <c r="G651" s="832" t="s">
        <v>1806</v>
      </c>
      <c r="H651" s="832" t="s">
        <v>568</v>
      </c>
      <c r="I651" s="832" t="s">
        <v>2024</v>
      </c>
      <c r="J651" s="832" t="s">
        <v>2025</v>
      </c>
      <c r="K651" s="832" t="s">
        <v>2026</v>
      </c>
      <c r="L651" s="835">
        <v>300.68</v>
      </c>
      <c r="M651" s="835">
        <v>902.04</v>
      </c>
      <c r="N651" s="832">
        <v>3</v>
      </c>
      <c r="O651" s="836">
        <v>1.5</v>
      </c>
      <c r="P651" s="835">
        <v>902.04</v>
      </c>
      <c r="Q651" s="837">
        <v>1</v>
      </c>
      <c r="R651" s="832">
        <v>3</v>
      </c>
      <c r="S651" s="837">
        <v>1</v>
      </c>
      <c r="T651" s="836">
        <v>1.5</v>
      </c>
      <c r="U651" s="838">
        <v>1</v>
      </c>
    </row>
    <row r="652" spans="1:21" ht="14.4" customHeight="1" x14ac:dyDescent="0.3">
      <c r="A652" s="831">
        <v>7</v>
      </c>
      <c r="B652" s="832" t="s">
        <v>1449</v>
      </c>
      <c r="C652" s="832" t="s">
        <v>1454</v>
      </c>
      <c r="D652" s="833" t="s">
        <v>2220</v>
      </c>
      <c r="E652" s="834" t="s">
        <v>1467</v>
      </c>
      <c r="F652" s="832" t="s">
        <v>1450</v>
      </c>
      <c r="G652" s="832" t="s">
        <v>1806</v>
      </c>
      <c r="H652" s="832" t="s">
        <v>568</v>
      </c>
      <c r="I652" s="832" t="s">
        <v>2209</v>
      </c>
      <c r="J652" s="832" t="s">
        <v>1811</v>
      </c>
      <c r="K652" s="832" t="s">
        <v>2210</v>
      </c>
      <c r="L652" s="835">
        <v>281.88</v>
      </c>
      <c r="M652" s="835">
        <v>281.88</v>
      </c>
      <c r="N652" s="832">
        <v>1</v>
      </c>
      <c r="O652" s="836">
        <v>1</v>
      </c>
      <c r="P652" s="835"/>
      <c r="Q652" s="837">
        <v>0</v>
      </c>
      <c r="R652" s="832"/>
      <c r="S652" s="837">
        <v>0</v>
      </c>
      <c r="T652" s="836"/>
      <c r="U652" s="838">
        <v>0</v>
      </c>
    </row>
    <row r="653" spans="1:21" ht="14.4" customHeight="1" x14ac:dyDescent="0.3">
      <c r="A653" s="831">
        <v>7</v>
      </c>
      <c r="B653" s="832" t="s">
        <v>1449</v>
      </c>
      <c r="C653" s="832" t="s">
        <v>1454</v>
      </c>
      <c r="D653" s="833" t="s">
        <v>2220</v>
      </c>
      <c r="E653" s="834" t="s">
        <v>1467</v>
      </c>
      <c r="F653" s="832" t="s">
        <v>1450</v>
      </c>
      <c r="G653" s="832" t="s">
        <v>1806</v>
      </c>
      <c r="H653" s="832" t="s">
        <v>568</v>
      </c>
      <c r="I653" s="832" t="s">
        <v>2211</v>
      </c>
      <c r="J653" s="832" t="s">
        <v>2212</v>
      </c>
      <c r="K653" s="832" t="s">
        <v>1932</v>
      </c>
      <c r="L653" s="835">
        <v>93.96</v>
      </c>
      <c r="M653" s="835">
        <v>187.92</v>
      </c>
      <c r="N653" s="832">
        <v>2</v>
      </c>
      <c r="O653" s="836">
        <v>0.5</v>
      </c>
      <c r="P653" s="835">
        <v>187.92</v>
      </c>
      <c r="Q653" s="837">
        <v>1</v>
      </c>
      <c r="R653" s="832">
        <v>2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7</v>
      </c>
      <c r="B654" s="832" t="s">
        <v>1449</v>
      </c>
      <c r="C654" s="832" t="s">
        <v>1454</v>
      </c>
      <c r="D654" s="833" t="s">
        <v>2220</v>
      </c>
      <c r="E654" s="834" t="s">
        <v>1467</v>
      </c>
      <c r="F654" s="832" t="s">
        <v>1450</v>
      </c>
      <c r="G654" s="832" t="s">
        <v>1806</v>
      </c>
      <c r="H654" s="832" t="s">
        <v>568</v>
      </c>
      <c r="I654" s="832" t="s">
        <v>1810</v>
      </c>
      <c r="J654" s="832" t="s">
        <v>1811</v>
      </c>
      <c r="K654" s="832" t="s">
        <v>1812</v>
      </c>
      <c r="L654" s="835">
        <v>187.92</v>
      </c>
      <c r="M654" s="835">
        <v>187.92</v>
      </c>
      <c r="N654" s="832">
        <v>1</v>
      </c>
      <c r="O654" s="836">
        <v>0.5</v>
      </c>
      <c r="P654" s="835">
        <v>187.92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7</v>
      </c>
      <c r="B655" s="832" t="s">
        <v>1449</v>
      </c>
      <c r="C655" s="832" t="s">
        <v>1454</v>
      </c>
      <c r="D655" s="833" t="s">
        <v>2220</v>
      </c>
      <c r="E655" s="834" t="s">
        <v>1467</v>
      </c>
      <c r="F655" s="832" t="s">
        <v>1450</v>
      </c>
      <c r="G655" s="832" t="s">
        <v>2213</v>
      </c>
      <c r="H655" s="832" t="s">
        <v>568</v>
      </c>
      <c r="I655" s="832" t="s">
        <v>2214</v>
      </c>
      <c r="J655" s="832" t="s">
        <v>2215</v>
      </c>
      <c r="K655" s="832" t="s">
        <v>2216</v>
      </c>
      <c r="L655" s="835">
        <v>271.94</v>
      </c>
      <c r="M655" s="835">
        <v>271.94</v>
      </c>
      <c r="N655" s="832">
        <v>1</v>
      </c>
      <c r="O655" s="836">
        <v>0.5</v>
      </c>
      <c r="P655" s="835">
        <v>271.94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7</v>
      </c>
      <c r="B656" s="832" t="s">
        <v>1449</v>
      </c>
      <c r="C656" s="832" t="s">
        <v>1454</v>
      </c>
      <c r="D656" s="833" t="s">
        <v>2220</v>
      </c>
      <c r="E656" s="834" t="s">
        <v>1467</v>
      </c>
      <c r="F656" s="832" t="s">
        <v>1450</v>
      </c>
      <c r="G656" s="832" t="s">
        <v>1813</v>
      </c>
      <c r="H656" s="832" t="s">
        <v>657</v>
      </c>
      <c r="I656" s="832" t="s">
        <v>1814</v>
      </c>
      <c r="J656" s="832" t="s">
        <v>1815</v>
      </c>
      <c r="K656" s="832" t="s">
        <v>1816</v>
      </c>
      <c r="L656" s="835">
        <v>80.53</v>
      </c>
      <c r="M656" s="835">
        <v>483.18</v>
      </c>
      <c r="N656" s="832">
        <v>6</v>
      </c>
      <c r="O656" s="836">
        <v>2</v>
      </c>
      <c r="P656" s="835">
        <v>161.06</v>
      </c>
      <c r="Q656" s="837">
        <v>0.33333333333333331</v>
      </c>
      <c r="R656" s="832">
        <v>2</v>
      </c>
      <c r="S656" s="837">
        <v>0.33333333333333331</v>
      </c>
      <c r="T656" s="836">
        <v>1</v>
      </c>
      <c r="U656" s="838">
        <v>0.5</v>
      </c>
    </row>
    <row r="657" spans="1:21" ht="14.4" customHeight="1" x14ac:dyDescent="0.3">
      <c r="A657" s="831">
        <v>7</v>
      </c>
      <c r="B657" s="832" t="s">
        <v>1449</v>
      </c>
      <c r="C657" s="832" t="s">
        <v>1454</v>
      </c>
      <c r="D657" s="833" t="s">
        <v>2220</v>
      </c>
      <c r="E657" s="834" t="s">
        <v>1467</v>
      </c>
      <c r="F657" s="832" t="s">
        <v>1450</v>
      </c>
      <c r="G657" s="832" t="s">
        <v>1813</v>
      </c>
      <c r="H657" s="832" t="s">
        <v>657</v>
      </c>
      <c r="I657" s="832" t="s">
        <v>2155</v>
      </c>
      <c r="J657" s="832" t="s">
        <v>1815</v>
      </c>
      <c r="K657" s="832" t="s">
        <v>2156</v>
      </c>
      <c r="L657" s="835">
        <v>400.17</v>
      </c>
      <c r="M657" s="835">
        <v>800.34</v>
      </c>
      <c r="N657" s="832">
        <v>2</v>
      </c>
      <c r="O657" s="836">
        <v>1</v>
      </c>
      <c r="P657" s="835">
        <v>400.17</v>
      </c>
      <c r="Q657" s="837">
        <v>0.5</v>
      </c>
      <c r="R657" s="832">
        <v>1</v>
      </c>
      <c r="S657" s="837">
        <v>0.5</v>
      </c>
      <c r="T657" s="836">
        <v>0.5</v>
      </c>
      <c r="U657" s="838">
        <v>0.5</v>
      </c>
    </row>
    <row r="658" spans="1:21" ht="14.4" customHeight="1" x14ac:dyDescent="0.3">
      <c r="A658" s="831">
        <v>7</v>
      </c>
      <c r="B658" s="832" t="s">
        <v>1449</v>
      </c>
      <c r="C658" s="832" t="s">
        <v>1454</v>
      </c>
      <c r="D658" s="833" t="s">
        <v>2220</v>
      </c>
      <c r="E658" s="834" t="s">
        <v>1467</v>
      </c>
      <c r="F658" s="832" t="s">
        <v>1450</v>
      </c>
      <c r="G658" s="832" t="s">
        <v>1813</v>
      </c>
      <c r="H658" s="832" t="s">
        <v>657</v>
      </c>
      <c r="I658" s="832" t="s">
        <v>1817</v>
      </c>
      <c r="J658" s="832" t="s">
        <v>1815</v>
      </c>
      <c r="K658" s="832" t="s">
        <v>1818</v>
      </c>
      <c r="L658" s="835">
        <v>533.42999999999995</v>
      </c>
      <c r="M658" s="835">
        <v>533.42999999999995</v>
      </c>
      <c r="N658" s="832">
        <v>1</v>
      </c>
      <c r="O658" s="836">
        <v>0.5</v>
      </c>
      <c r="P658" s="835">
        <v>533.42999999999995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7</v>
      </c>
      <c r="B659" s="832" t="s">
        <v>1449</v>
      </c>
      <c r="C659" s="832" t="s">
        <v>1454</v>
      </c>
      <c r="D659" s="833" t="s">
        <v>2220</v>
      </c>
      <c r="E659" s="834" t="s">
        <v>1467</v>
      </c>
      <c r="F659" s="832" t="s">
        <v>1450</v>
      </c>
      <c r="G659" s="832" t="s">
        <v>1503</v>
      </c>
      <c r="H659" s="832" t="s">
        <v>657</v>
      </c>
      <c r="I659" s="832" t="s">
        <v>1504</v>
      </c>
      <c r="J659" s="832" t="s">
        <v>980</v>
      </c>
      <c r="K659" s="832" t="s">
        <v>1505</v>
      </c>
      <c r="L659" s="835">
        <v>0</v>
      </c>
      <c r="M659" s="835">
        <v>0</v>
      </c>
      <c r="N659" s="832">
        <v>4</v>
      </c>
      <c r="O659" s="836">
        <v>3</v>
      </c>
      <c r="P659" s="835">
        <v>0</v>
      </c>
      <c r="Q659" s="837"/>
      <c r="R659" s="832">
        <v>2</v>
      </c>
      <c r="S659" s="837">
        <v>0.5</v>
      </c>
      <c r="T659" s="836">
        <v>1.5</v>
      </c>
      <c r="U659" s="838">
        <v>0.5</v>
      </c>
    </row>
    <row r="660" spans="1:21" ht="14.4" customHeight="1" x14ac:dyDescent="0.3">
      <c r="A660" s="831">
        <v>7</v>
      </c>
      <c r="B660" s="832" t="s">
        <v>1449</v>
      </c>
      <c r="C660" s="832" t="s">
        <v>1454</v>
      </c>
      <c r="D660" s="833" t="s">
        <v>2220</v>
      </c>
      <c r="E660" s="834" t="s">
        <v>1467</v>
      </c>
      <c r="F660" s="832" t="s">
        <v>1450</v>
      </c>
      <c r="G660" s="832" t="s">
        <v>1552</v>
      </c>
      <c r="H660" s="832" t="s">
        <v>568</v>
      </c>
      <c r="I660" s="832" t="s">
        <v>1819</v>
      </c>
      <c r="J660" s="832" t="s">
        <v>1820</v>
      </c>
      <c r="K660" s="832" t="s">
        <v>1821</v>
      </c>
      <c r="L660" s="835">
        <v>50.32</v>
      </c>
      <c r="M660" s="835">
        <v>150.96</v>
      </c>
      <c r="N660" s="832">
        <v>3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7</v>
      </c>
      <c r="B661" s="832" t="s">
        <v>1449</v>
      </c>
      <c r="C661" s="832" t="s">
        <v>1454</v>
      </c>
      <c r="D661" s="833" t="s">
        <v>2220</v>
      </c>
      <c r="E661" s="834" t="s">
        <v>1467</v>
      </c>
      <c r="F661" s="832" t="s">
        <v>1450</v>
      </c>
      <c r="G661" s="832" t="s">
        <v>1552</v>
      </c>
      <c r="H661" s="832" t="s">
        <v>568</v>
      </c>
      <c r="I661" s="832" t="s">
        <v>1895</v>
      </c>
      <c r="J661" s="832" t="s">
        <v>1554</v>
      </c>
      <c r="K661" s="832" t="s">
        <v>1896</v>
      </c>
      <c r="L661" s="835">
        <v>99.94</v>
      </c>
      <c r="M661" s="835">
        <v>799.52</v>
      </c>
      <c r="N661" s="832">
        <v>8</v>
      </c>
      <c r="O661" s="836">
        <v>1.5</v>
      </c>
      <c r="P661" s="835">
        <v>799.52</v>
      </c>
      <c r="Q661" s="837">
        <v>1</v>
      </c>
      <c r="R661" s="832">
        <v>8</v>
      </c>
      <c r="S661" s="837">
        <v>1</v>
      </c>
      <c r="T661" s="836">
        <v>1.5</v>
      </c>
      <c r="U661" s="838">
        <v>1</v>
      </c>
    </row>
    <row r="662" spans="1:21" ht="14.4" customHeight="1" x14ac:dyDescent="0.3">
      <c r="A662" s="831">
        <v>7</v>
      </c>
      <c r="B662" s="832" t="s">
        <v>1449</v>
      </c>
      <c r="C662" s="832" t="s">
        <v>1454</v>
      </c>
      <c r="D662" s="833" t="s">
        <v>2220</v>
      </c>
      <c r="E662" s="834" t="s">
        <v>1467</v>
      </c>
      <c r="F662" s="832" t="s">
        <v>1450</v>
      </c>
      <c r="G662" s="832" t="s">
        <v>1552</v>
      </c>
      <c r="H662" s="832" t="s">
        <v>568</v>
      </c>
      <c r="I662" s="832" t="s">
        <v>1553</v>
      </c>
      <c r="J662" s="832" t="s">
        <v>1554</v>
      </c>
      <c r="K662" s="832" t="s">
        <v>1555</v>
      </c>
      <c r="L662" s="835">
        <v>299.83999999999997</v>
      </c>
      <c r="M662" s="835">
        <v>7496</v>
      </c>
      <c r="N662" s="832">
        <v>25</v>
      </c>
      <c r="O662" s="836">
        <v>8.5</v>
      </c>
      <c r="P662" s="835">
        <v>5097.2800000000007</v>
      </c>
      <c r="Q662" s="837">
        <v>0.68</v>
      </c>
      <c r="R662" s="832">
        <v>17</v>
      </c>
      <c r="S662" s="837">
        <v>0.68</v>
      </c>
      <c r="T662" s="836">
        <v>6</v>
      </c>
      <c r="U662" s="838">
        <v>0.70588235294117652</v>
      </c>
    </row>
    <row r="663" spans="1:21" ht="14.4" customHeight="1" x14ac:dyDescent="0.3">
      <c r="A663" s="831">
        <v>7</v>
      </c>
      <c r="B663" s="832" t="s">
        <v>1449</v>
      </c>
      <c r="C663" s="832" t="s">
        <v>1454</v>
      </c>
      <c r="D663" s="833" t="s">
        <v>2220</v>
      </c>
      <c r="E663" s="834" t="s">
        <v>1467</v>
      </c>
      <c r="F663" s="832" t="s">
        <v>1450</v>
      </c>
      <c r="G663" s="832" t="s">
        <v>1552</v>
      </c>
      <c r="H663" s="832" t="s">
        <v>568</v>
      </c>
      <c r="I663" s="832" t="s">
        <v>1897</v>
      </c>
      <c r="J663" s="832" t="s">
        <v>1832</v>
      </c>
      <c r="K663" s="832" t="s">
        <v>1894</v>
      </c>
      <c r="L663" s="835">
        <v>50.32</v>
      </c>
      <c r="M663" s="835">
        <v>301.92</v>
      </c>
      <c r="N663" s="832">
        <v>6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7</v>
      </c>
      <c r="B664" s="832" t="s">
        <v>1449</v>
      </c>
      <c r="C664" s="832" t="s">
        <v>1454</v>
      </c>
      <c r="D664" s="833" t="s">
        <v>2220</v>
      </c>
      <c r="E664" s="834" t="s">
        <v>1467</v>
      </c>
      <c r="F664" s="832" t="s">
        <v>1450</v>
      </c>
      <c r="G664" s="832" t="s">
        <v>1552</v>
      </c>
      <c r="H664" s="832" t="s">
        <v>568</v>
      </c>
      <c r="I664" s="832" t="s">
        <v>2081</v>
      </c>
      <c r="J664" s="832" t="s">
        <v>1820</v>
      </c>
      <c r="K664" s="832" t="s">
        <v>2082</v>
      </c>
      <c r="L664" s="835">
        <v>50.32</v>
      </c>
      <c r="M664" s="835">
        <v>201.28</v>
      </c>
      <c r="N664" s="832">
        <v>4</v>
      </c>
      <c r="O664" s="836">
        <v>0.5</v>
      </c>
      <c r="P664" s="835">
        <v>201.28</v>
      </c>
      <c r="Q664" s="837">
        <v>1</v>
      </c>
      <c r="R664" s="832">
        <v>4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7</v>
      </c>
      <c r="B665" s="832" t="s">
        <v>1449</v>
      </c>
      <c r="C665" s="832" t="s">
        <v>1454</v>
      </c>
      <c r="D665" s="833" t="s">
        <v>2220</v>
      </c>
      <c r="E665" s="834" t="s">
        <v>1467</v>
      </c>
      <c r="F665" s="832" t="s">
        <v>1450</v>
      </c>
      <c r="G665" s="832" t="s">
        <v>1552</v>
      </c>
      <c r="H665" s="832" t="s">
        <v>568</v>
      </c>
      <c r="I665" s="832" t="s">
        <v>1822</v>
      </c>
      <c r="J665" s="832" t="s">
        <v>1823</v>
      </c>
      <c r="K665" s="832" t="s">
        <v>1824</v>
      </c>
      <c r="L665" s="835">
        <v>99.94</v>
      </c>
      <c r="M665" s="835">
        <v>499.7</v>
      </c>
      <c r="N665" s="832">
        <v>5</v>
      </c>
      <c r="O665" s="836">
        <v>1.5</v>
      </c>
      <c r="P665" s="835">
        <v>499.7</v>
      </c>
      <c r="Q665" s="837">
        <v>1</v>
      </c>
      <c r="R665" s="832">
        <v>5</v>
      </c>
      <c r="S665" s="837">
        <v>1</v>
      </c>
      <c r="T665" s="836">
        <v>1.5</v>
      </c>
      <c r="U665" s="838">
        <v>1</v>
      </c>
    </row>
    <row r="666" spans="1:21" ht="14.4" customHeight="1" x14ac:dyDescent="0.3">
      <c r="A666" s="831">
        <v>7</v>
      </c>
      <c r="B666" s="832" t="s">
        <v>1449</v>
      </c>
      <c r="C666" s="832" t="s">
        <v>1454</v>
      </c>
      <c r="D666" s="833" t="s">
        <v>2220</v>
      </c>
      <c r="E666" s="834" t="s">
        <v>1467</v>
      </c>
      <c r="F666" s="832" t="s">
        <v>1450</v>
      </c>
      <c r="G666" s="832" t="s">
        <v>1552</v>
      </c>
      <c r="H666" s="832" t="s">
        <v>568</v>
      </c>
      <c r="I666" s="832" t="s">
        <v>1825</v>
      </c>
      <c r="J666" s="832" t="s">
        <v>1820</v>
      </c>
      <c r="K666" s="832" t="s">
        <v>1821</v>
      </c>
      <c r="L666" s="835">
        <v>50.32</v>
      </c>
      <c r="M666" s="835">
        <v>603.84</v>
      </c>
      <c r="N666" s="832">
        <v>12</v>
      </c>
      <c r="O666" s="836">
        <v>3</v>
      </c>
      <c r="P666" s="835">
        <v>603.84</v>
      </c>
      <c r="Q666" s="837">
        <v>1</v>
      </c>
      <c r="R666" s="832">
        <v>12</v>
      </c>
      <c r="S666" s="837">
        <v>1</v>
      </c>
      <c r="T666" s="836">
        <v>3</v>
      </c>
      <c r="U666" s="838">
        <v>1</v>
      </c>
    </row>
    <row r="667" spans="1:21" ht="14.4" customHeight="1" x14ac:dyDescent="0.3">
      <c r="A667" s="831">
        <v>7</v>
      </c>
      <c r="B667" s="832" t="s">
        <v>1449</v>
      </c>
      <c r="C667" s="832" t="s">
        <v>1454</v>
      </c>
      <c r="D667" s="833" t="s">
        <v>2220</v>
      </c>
      <c r="E667" s="834" t="s">
        <v>1467</v>
      </c>
      <c r="F667" s="832" t="s">
        <v>1450</v>
      </c>
      <c r="G667" s="832" t="s">
        <v>1552</v>
      </c>
      <c r="H667" s="832" t="s">
        <v>568</v>
      </c>
      <c r="I667" s="832" t="s">
        <v>1829</v>
      </c>
      <c r="J667" s="832" t="s">
        <v>1827</v>
      </c>
      <c r="K667" s="832" t="s">
        <v>1830</v>
      </c>
      <c r="L667" s="835">
        <v>199.89</v>
      </c>
      <c r="M667" s="835">
        <v>1399.23</v>
      </c>
      <c r="N667" s="832">
        <v>7</v>
      </c>
      <c r="O667" s="836">
        <v>2</v>
      </c>
      <c r="P667" s="835">
        <v>1399.23</v>
      </c>
      <c r="Q667" s="837">
        <v>1</v>
      </c>
      <c r="R667" s="832">
        <v>7</v>
      </c>
      <c r="S667" s="837">
        <v>1</v>
      </c>
      <c r="T667" s="836">
        <v>2</v>
      </c>
      <c r="U667" s="838">
        <v>1</v>
      </c>
    </row>
    <row r="668" spans="1:21" ht="14.4" customHeight="1" x14ac:dyDescent="0.3">
      <c r="A668" s="831">
        <v>7</v>
      </c>
      <c r="B668" s="832" t="s">
        <v>1449</v>
      </c>
      <c r="C668" s="832" t="s">
        <v>1454</v>
      </c>
      <c r="D668" s="833" t="s">
        <v>2220</v>
      </c>
      <c r="E668" s="834" t="s">
        <v>1467</v>
      </c>
      <c r="F668" s="832" t="s">
        <v>1450</v>
      </c>
      <c r="G668" s="832" t="s">
        <v>1552</v>
      </c>
      <c r="H668" s="832" t="s">
        <v>568</v>
      </c>
      <c r="I668" s="832" t="s">
        <v>2217</v>
      </c>
      <c r="J668" s="832" t="s">
        <v>1820</v>
      </c>
      <c r="K668" s="832" t="s">
        <v>2218</v>
      </c>
      <c r="L668" s="835">
        <v>16.77</v>
      </c>
      <c r="M668" s="835">
        <v>50.31</v>
      </c>
      <c r="N668" s="832">
        <v>3</v>
      </c>
      <c r="O668" s="836">
        <v>1</v>
      </c>
      <c r="P668" s="835">
        <v>50.31</v>
      </c>
      <c r="Q668" s="837">
        <v>1</v>
      </c>
      <c r="R668" s="832">
        <v>3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7</v>
      </c>
      <c r="B669" s="832" t="s">
        <v>1449</v>
      </c>
      <c r="C669" s="832" t="s">
        <v>1454</v>
      </c>
      <c r="D669" s="833" t="s">
        <v>2220</v>
      </c>
      <c r="E669" s="834" t="s">
        <v>1467</v>
      </c>
      <c r="F669" s="832" t="s">
        <v>1450</v>
      </c>
      <c r="G669" s="832" t="s">
        <v>1943</v>
      </c>
      <c r="H669" s="832" t="s">
        <v>657</v>
      </c>
      <c r="I669" s="832" t="s">
        <v>2009</v>
      </c>
      <c r="J669" s="832" t="s">
        <v>1945</v>
      </c>
      <c r="K669" s="832" t="s">
        <v>2010</v>
      </c>
      <c r="L669" s="835">
        <v>65.36</v>
      </c>
      <c r="M669" s="835">
        <v>261.44</v>
      </c>
      <c r="N669" s="832">
        <v>4</v>
      </c>
      <c r="O669" s="836">
        <v>2</v>
      </c>
      <c r="P669" s="835">
        <v>261.44</v>
      </c>
      <c r="Q669" s="837">
        <v>1</v>
      </c>
      <c r="R669" s="832">
        <v>4</v>
      </c>
      <c r="S669" s="837">
        <v>1</v>
      </c>
      <c r="T669" s="836">
        <v>2</v>
      </c>
      <c r="U669" s="838">
        <v>1</v>
      </c>
    </row>
    <row r="670" spans="1:21" ht="14.4" customHeight="1" x14ac:dyDescent="0.3">
      <c r="A670" s="831">
        <v>7</v>
      </c>
      <c r="B670" s="832" t="s">
        <v>1449</v>
      </c>
      <c r="C670" s="832" t="s">
        <v>1454</v>
      </c>
      <c r="D670" s="833" t="s">
        <v>2220</v>
      </c>
      <c r="E670" s="834" t="s">
        <v>1467</v>
      </c>
      <c r="F670" s="832" t="s">
        <v>1450</v>
      </c>
      <c r="G670" s="832" t="s">
        <v>1900</v>
      </c>
      <c r="H670" s="832" t="s">
        <v>568</v>
      </c>
      <c r="I670" s="832" t="s">
        <v>1947</v>
      </c>
      <c r="J670" s="832" t="s">
        <v>1902</v>
      </c>
      <c r="K670" s="832" t="s">
        <v>1948</v>
      </c>
      <c r="L670" s="835">
        <v>1112.45</v>
      </c>
      <c r="M670" s="835">
        <v>10012.049999999999</v>
      </c>
      <c r="N670" s="832">
        <v>9</v>
      </c>
      <c r="O670" s="836">
        <v>3</v>
      </c>
      <c r="P670" s="835">
        <v>10012.049999999999</v>
      </c>
      <c r="Q670" s="837">
        <v>1</v>
      </c>
      <c r="R670" s="832">
        <v>9</v>
      </c>
      <c r="S670" s="837">
        <v>1</v>
      </c>
      <c r="T670" s="836">
        <v>3</v>
      </c>
      <c r="U670" s="838">
        <v>1</v>
      </c>
    </row>
    <row r="671" spans="1:21" ht="14.4" customHeight="1" x14ac:dyDescent="0.3">
      <c r="A671" s="831">
        <v>7</v>
      </c>
      <c r="B671" s="832" t="s">
        <v>1449</v>
      </c>
      <c r="C671" s="832" t="s">
        <v>1454</v>
      </c>
      <c r="D671" s="833" t="s">
        <v>2220</v>
      </c>
      <c r="E671" s="834" t="s">
        <v>1467</v>
      </c>
      <c r="F671" s="832" t="s">
        <v>1450</v>
      </c>
      <c r="G671" s="832" t="s">
        <v>1900</v>
      </c>
      <c r="H671" s="832" t="s">
        <v>568</v>
      </c>
      <c r="I671" s="832" t="s">
        <v>1949</v>
      </c>
      <c r="J671" s="832" t="s">
        <v>1902</v>
      </c>
      <c r="K671" s="832" t="s">
        <v>1950</v>
      </c>
      <c r="L671" s="835">
        <v>2146.12</v>
      </c>
      <c r="M671" s="835">
        <v>4292.24</v>
      </c>
      <c r="N671" s="832">
        <v>2</v>
      </c>
      <c r="O671" s="836">
        <v>1</v>
      </c>
      <c r="P671" s="835">
        <v>4292.24</v>
      </c>
      <c r="Q671" s="837">
        <v>1</v>
      </c>
      <c r="R671" s="832">
        <v>2</v>
      </c>
      <c r="S671" s="837">
        <v>1</v>
      </c>
      <c r="T671" s="836">
        <v>1</v>
      </c>
      <c r="U671" s="838">
        <v>1</v>
      </c>
    </row>
    <row r="672" spans="1:21" ht="14.4" customHeight="1" thickBot="1" x14ac:dyDescent="0.35">
      <c r="A672" s="839">
        <v>7</v>
      </c>
      <c r="B672" s="840" t="s">
        <v>1449</v>
      </c>
      <c r="C672" s="840" t="s">
        <v>1454</v>
      </c>
      <c r="D672" s="841" t="s">
        <v>2220</v>
      </c>
      <c r="E672" s="842" t="s">
        <v>1467</v>
      </c>
      <c r="F672" s="840" t="s">
        <v>1450</v>
      </c>
      <c r="G672" s="840" t="s">
        <v>1900</v>
      </c>
      <c r="H672" s="840" t="s">
        <v>568</v>
      </c>
      <c r="I672" s="840" t="s">
        <v>1901</v>
      </c>
      <c r="J672" s="840" t="s">
        <v>1902</v>
      </c>
      <c r="K672" s="840" t="s">
        <v>1903</v>
      </c>
      <c r="L672" s="843">
        <v>3690.52</v>
      </c>
      <c r="M672" s="843">
        <v>66429.36</v>
      </c>
      <c r="N672" s="840">
        <v>18</v>
      </c>
      <c r="O672" s="844">
        <v>4</v>
      </c>
      <c r="P672" s="843">
        <v>44286.239999999998</v>
      </c>
      <c r="Q672" s="845">
        <v>0.66666666666666663</v>
      </c>
      <c r="R672" s="840">
        <v>12</v>
      </c>
      <c r="S672" s="845">
        <v>0.66666666666666663</v>
      </c>
      <c r="T672" s="844">
        <v>3</v>
      </c>
      <c r="U672" s="846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2222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1467</v>
      </c>
      <c r="B5" s="225">
        <v>194978.47000000003</v>
      </c>
      <c r="C5" s="830">
        <v>0.75458563952428148</v>
      </c>
      <c r="D5" s="225">
        <v>63412.970000000008</v>
      </c>
      <c r="E5" s="830">
        <v>0.24541436047571855</v>
      </c>
      <c r="F5" s="848">
        <v>258391.44000000003</v>
      </c>
    </row>
    <row r="6" spans="1:6" ht="14.4" customHeight="1" x14ac:dyDescent="0.3">
      <c r="A6" s="857" t="s">
        <v>1466</v>
      </c>
      <c r="B6" s="849">
        <v>164080.54</v>
      </c>
      <c r="C6" s="837">
        <v>0.59003114590410299</v>
      </c>
      <c r="D6" s="849">
        <v>114007.39000000001</v>
      </c>
      <c r="E6" s="837">
        <v>0.4099688540958969</v>
      </c>
      <c r="F6" s="850">
        <v>278087.93000000005</v>
      </c>
    </row>
    <row r="7" spans="1:6" ht="14.4" customHeight="1" x14ac:dyDescent="0.3">
      <c r="A7" s="857" t="s">
        <v>1461</v>
      </c>
      <c r="B7" s="849">
        <v>138167.48000000004</v>
      </c>
      <c r="C7" s="837">
        <v>0.60768773086133587</v>
      </c>
      <c r="D7" s="849">
        <v>89198.439999999973</v>
      </c>
      <c r="E7" s="837">
        <v>0.39231226913866407</v>
      </c>
      <c r="F7" s="850">
        <v>227365.92</v>
      </c>
    </row>
    <row r="8" spans="1:6" ht="14.4" customHeight="1" x14ac:dyDescent="0.3">
      <c r="A8" s="857" t="s">
        <v>1470</v>
      </c>
      <c r="B8" s="849">
        <v>124566.98000000003</v>
      </c>
      <c r="C8" s="837">
        <v>0.53359034132233296</v>
      </c>
      <c r="D8" s="849">
        <v>108883.60999999999</v>
      </c>
      <c r="E8" s="837">
        <v>0.46640965867766698</v>
      </c>
      <c r="F8" s="850">
        <v>233450.59000000003</v>
      </c>
    </row>
    <row r="9" spans="1:6" ht="14.4" customHeight="1" x14ac:dyDescent="0.3">
      <c r="A9" s="857" t="s">
        <v>1465</v>
      </c>
      <c r="B9" s="849">
        <v>86086.58</v>
      </c>
      <c r="C9" s="837">
        <v>0.7158950482277463</v>
      </c>
      <c r="D9" s="849">
        <v>34163.699999999997</v>
      </c>
      <c r="E9" s="837">
        <v>0.28410495177225364</v>
      </c>
      <c r="F9" s="850">
        <v>120250.28</v>
      </c>
    </row>
    <row r="10" spans="1:6" ht="14.4" customHeight="1" x14ac:dyDescent="0.3">
      <c r="A10" s="857" t="s">
        <v>1460</v>
      </c>
      <c r="B10" s="849">
        <v>76479.070000000007</v>
      </c>
      <c r="C10" s="837">
        <v>0.5478392393194047</v>
      </c>
      <c r="D10" s="849">
        <v>63122.229999999996</v>
      </c>
      <c r="E10" s="837">
        <v>0.45216076068059541</v>
      </c>
      <c r="F10" s="850">
        <v>139601.29999999999</v>
      </c>
    </row>
    <row r="11" spans="1:6" ht="14.4" customHeight="1" x14ac:dyDescent="0.3">
      <c r="A11" s="857" t="s">
        <v>1474</v>
      </c>
      <c r="B11" s="849">
        <v>40848.840000000004</v>
      </c>
      <c r="C11" s="837">
        <v>0.6251427462558472</v>
      </c>
      <c r="D11" s="849">
        <v>24494.38</v>
      </c>
      <c r="E11" s="837">
        <v>0.3748572537441528</v>
      </c>
      <c r="F11" s="850">
        <v>65343.22</v>
      </c>
    </row>
    <row r="12" spans="1:6" ht="14.4" customHeight="1" x14ac:dyDescent="0.3">
      <c r="A12" s="857" t="s">
        <v>1478</v>
      </c>
      <c r="B12" s="849">
        <v>16173.33</v>
      </c>
      <c r="C12" s="837">
        <v>0.19429871703954049</v>
      </c>
      <c r="D12" s="849">
        <v>67066.179999999993</v>
      </c>
      <c r="E12" s="837">
        <v>0.80570128296045951</v>
      </c>
      <c r="F12" s="850">
        <v>83239.509999999995</v>
      </c>
    </row>
    <row r="13" spans="1:6" ht="14.4" customHeight="1" x14ac:dyDescent="0.3">
      <c r="A13" s="857" t="s">
        <v>1464</v>
      </c>
      <c r="B13" s="849">
        <v>3587.24</v>
      </c>
      <c r="C13" s="837">
        <v>1</v>
      </c>
      <c r="D13" s="849"/>
      <c r="E13" s="837">
        <v>0</v>
      </c>
      <c r="F13" s="850">
        <v>3587.24</v>
      </c>
    </row>
    <row r="14" spans="1:6" ht="14.4" customHeight="1" x14ac:dyDescent="0.3">
      <c r="A14" s="857" t="s">
        <v>1469</v>
      </c>
      <c r="B14" s="849">
        <v>430.05</v>
      </c>
      <c r="C14" s="837">
        <v>0.70922044296386699</v>
      </c>
      <c r="D14" s="849">
        <v>176.32</v>
      </c>
      <c r="E14" s="837">
        <v>0.29077955703613306</v>
      </c>
      <c r="F14" s="850">
        <v>606.37</v>
      </c>
    </row>
    <row r="15" spans="1:6" ht="14.4" customHeight="1" x14ac:dyDescent="0.3">
      <c r="A15" s="857" t="s">
        <v>1477</v>
      </c>
      <c r="B15" s="849">
        <v>70.540000000000006</v>
      </c>
      <c r="C15" s="837">
        <v>0.1024888488529211</v>
      </c>
      <c r="D15" s="849">
        <v>617.73</v>
      </c>
      <c r="E15" s="837">
        <v>0.89751115114707891</v>
      </c>
      <c r="F15" s="850">
        <v>688.27</v>
      </c>
    </row>
    <row r="16" spans="1:6" ht="14.4" customHeight="1" x14ac:dyDescent="0.3">
      <c r="A16" s="857" t="s">
        <v>1463</v>
      </c>
      <c r="B16" s="849"/>
      <c r="C16" s="837">
        <v>0</v>
      </c>
      <c r="D16" s="849">
        <v>154.36000000000001</v>
      </c>
      <c r="E16" s="837">
        <v>1</v>
      </c>
      <c r="F16" s="850">
        <v>154.36000000000001</v>
      </c>
    </row>
    <row r="17" spans="1:6" ht="14.4" customHeight="1" x14ac:dyDescent="0.3">
      <c r="A17" s="857" t="s">
        <v>1462</v>
      </c>
      <c r="B17" s="849"/>
      <c r="C17" s="837"/>
      <c r="D17" s="849">
        <v>0</v>
      </c>
      <c r="E17" s="837"/>
      <c r="F17" s="850">
        <v>0</v>
      </c>
    </row>
    <row r="18" spans="1:6" ht="14.4" customHeight="1" x14ac:dyDescent="0.3">
      <c r="A18" s="857" t="s">
        <v>1481</v>
      </c>
      <c r="B18" s="849"/>
      <c r="C18" s="837">
        <v>0</v>
      </c>
      <c r="D18" s="849">
        <v>170.52</v>
      </c>
      <c r="E18" s="837">
        <v>1</v>
      </c>
      <c r="F18" s="850">
        <v>170.52</v>
      </c>
    </row>
    <row r="19" spans="1:6" ht="14.4" customHeight="1" x14ac:dyDescent="0.3">
      <c r="A19" s="857" t="s">
        <v>1480</v>
      </c>
      <c r="B19" s="849"/>
      <c r="C19" s="837">
        <v>0</v>
      </c>
      <c r="D19" s="849">
        <v>4175.93</v>
      </c>
      <c r="E19" s="837">
        <v>1</v>
      </c>
      <c r="F19" s="850">
        <v>4175.93</v>
      </c>
    </row>
    <row r="20" spans="1:6" ht="14.4" customHeight="1" x14ac:dyDescent="0.3">
      <c r="A20" s="857" t="s">
        <v>1482</v>
      </c>
      <c r="B20" s="849"/>
      <c r="C20" s="837">
        <v>0</v>
      </c>
      <c r="D20" s="849">
        <v>175.92000000000002</v>
      </c>
      <c r="E20" s="837">
        <v>1</v>
      </c>
      <c r="F20" s="850">
        <v>175.92000000000002</v>
      </c>
    </row>
    <row r="21" spans="1:6" ht="14.4" customHeight="1" x14ac:dyDescent="0.3">
      <c r="A21" s="857" t="s">
        <v>1475</v>
      </c>
      <c r="B21" s="849"/>
      <c r="C21" s="837"/>
      <c r="D21" s="849">
        <v>0</v>
      </c>
      <c r="E21" s="837"/>
      <c r="F21" s="850">
        <v>0</v>
      </c>
    </row>
    <row r="22" spans="1:6" ht="14.4" customHeight="1" x14ac:dyDescent="0.3">
      <c r="A22" s="857" t="s">
        <v>1459</v>
      </c>
      <c r="B22" s="849"/>
      <c r="C22" s="837">
        <v>0</v>
      </c>
      <c r="D22" s="849">
        <v>63.14</v>
      </c>
      <c r="E22" s="837">
        <v>1</v>
      </c>
      <c r="F22" s="850">
        <v>63.14</v>
      </c>
    </row>
    <row r="23" spans="1:6" ht="14.4" customHeight="1" thickBot="1" x14ac:dyDescent="0.35">
      <c r="A23" s="858" t="s">
        <v>1483</v>
      </c>
      <c r="B23" s="853"/>
      <c r="C23" s="854">
        <v>0</v>
      </c>
      <c r="D23" s="853">
        <v>414.07</v>
      </c>
      <c r="E23" s="854">
        <v>1</v>
      </c>
      <c r="F23" s="855">
        <v>414.07</v>
      </c>
    </row>
    <row r="24" spans="1:6" ht="14.4" customHeight="1" thickBot="1" x14ac:dyDescent="0.35">
      <c r="A24" s="771" t="s">
        <v>3</v>
      </c>
      <c r="B24" s="772">
        <v>845469.12000000011</v>
      </c>
      <c r="C24" s="773">
        <v>0.59718139440287887</v>
      </c>
      <c r="D24" s="772">
        <v>570296.89</v>
      </c>
      <c r="E24" s="773">
        <v>0.40281860559712124</v>
      </c>
      <c r="F24" s="774">
        <v>1415766.01</v>
      </c>
    </row>
    <row r="25" spans="1:6" ht="14.4" customHeight="1" thickBot="1" x14ac:dyDescent="0.35"/>
    <row r="26" spans="1:6" ht="14.4" customHeight="1" x14ac:dyDescent="0.3">
      <c r="A26" s="856" t="s">
        <v>2223</v>
      </c>
      <c r="B26" s="225">
        <v>319755.8600000001</v>
      </c>
      <c r="C26" s="830">
        <v>0.65398953095973678</v>
      </c>
      <c r="D26" s="225">
        <v>169175.30000000005</v>
      </c>
      <c r="E26" s="830">
        <v>0.34601046904026322</v>
      </c>
      <c r="F26" s="848">
        <v>488931.16000000015</v>
      </c>
    </row>
    <row r="27" spans="1:6" ht="14.4" customHeight="1" x14ac:dyDescent="0.3">
      <c r="A27" s="857" t="s">
        <v>2224</v>
      </c>
      <c r="B27" s="849">
        <v>235260.53999999989</v>
      </c>
      <c r="C27" s="837">
        <v>0.87640452200747809</v>
      </c>
      <c r="D27" s="849">
        <v>33177.759999999995</v>
      </c>
      <c r="E27" s="837">
        <v>0.12359547799252198</v>
      </c>
      <c r="F27" s="850">
        <v>268438.29999999987</v>
      </c>
    </row>
    <row r="28" spans="1:6" ht="14.4" customHeight="1" x14ac:dyDescent="0.3">
      <c r="A28" s="857" t="s">
        <v>2225</v>
      </c>
      <c r="B28" s="849">
        <v>169118.28000000006</v>
      </c>
      <c r="C28" s="837">
        <v>0.65803257309928331</v>
      </c>
      <c r="D28" s="849">
        <v>87887.66</v>
      </c>
      <c r="E28" s="837">
        <v>0.34196742690071669</v>
      </c>
      <c r="F28" s="850">
        <v>257005.94000000006</v>
      </c>
    </row>
    <row r="29" spans="1:6" ht="14.4" customHeight="1" x14ac:dyDescent="0.3">
      <c r="A29" s="857" t="s">
        <v>2226</v>
      </c>
      <c r="B29" s="849">
        <v>111073.61000000003</v>
      </c>
      <c r="C29" s="837">
        <v>0.31720718361960731</v>
      </c>
      <c r="D29" s="849">
        <v>239087.47000000006</v>
      </c>
      <c r="E29" s="837">
        <v>0.68279281638039269</v>
      </c>
      <c r="F29" s="850">
        <v>350161.08000000007</v>
      </c>
    </row>
    <row r="30" spans="1:6" ht="14.4" customHeight="1" x14ac:dyDescent="0.3">
      <c r="A30" s="857" t="s">
        <v>2227</v>
      </c>
      <c r="B30" s="849">
        <v>6203.24</v>
      </c>
      <c r="C30" s="837">
        <v>0.98403522909700047</v>
      </c>
      <c r="D30" s="849">
        <v>100.64</v>
      </c>
      <c r="E30" s="837">
        <v>1.5964770902999421E-2</v>
      </c>
      <c r="F30" s="850">
        <v>6303.88</v>
      </c>
    </row>
    <row r="31" spans="1:6" ht="14.4" customHeight="1" x14ac:dyDescent="0.3">
      <c r="A31" s="857" t="s">
        <v>1219</v>
      </c>
      <c r="B31" s="849">
        <v>1721.04</v>
      </c>
      <c r="C31" s="837">
        <v>0.69266341204264548</v>
      </c>
      <c r="D31" s="849">
        <v>763.63</v>
      </c>
      <c r="E31" s="837">
        <v>0.30733658795735447</v>
      </c>
      <c r="F31" s="850">
        <v>2484.67</v>
      </c>
    </row>
    <row r="32" spans="1:6" ht="14.4" customHeight="1" x14ac:dyDescent="0.3">
      <c r="A32" s="857" t="s">
        <v>2228</v>
      </c>
      <c r="B32" s="849">
        <v>792</v>
      </c>
      <c r="C32" s="837">
        <v>1</v>
      </c>
      <c r="D32" s="849"/>
      <c r="E32" s="837">
        <v>0</v>
      </c>
      <c r="F32" s="850">
        <v>792</v>
      </c>
    </row>
    <row r="33" spans="1:6" ht="14.4" customHeight="1" x14ac:dyDescent="0.3">
      <c r="A33" s="857" t="s">
        <v>2229</v>
      </c>
      <c r="B33" s="849">
        <v>430.05</v>
      </c>
      <c r="C33" s="837">
        <v>1</v>
      </c>
      <c r="D33" s="849"/>
      <c r="E33" s="837">
        <v>0</v>
      </c>
      <c r="F33" s="850">
        <v>430.05</v>
      </c>
    </row>
    <row r="34" spans="1:6" ht="14.4" customHeight="1" x14ac:dyDescent="0.3">
      <c r="A34" s="857" t="s">
        <v>2230</v>
      </c>
      <c r="B34" s="849">
        <v>369.6</v>
      </c>
      <c r="C34" s="837">
        <v>6.6200374347354943E-2</v>
      </c>
      <c r="D34" s="849">
        <v>5213.45</v>
      </c>
      <c r="E34" s="837">
        <v>0.93379962565264496</v>
      </c>
      <c r="F34" s="850">
        <v>5583.05</v>
      </c>
    </row>
    <row r="35" spans="1:6" ht="14.4" customHeight="1" x14ac:dyDescent="0.3">
      <c r="A35" s="857" t="s">
        <v>2231</v>
      </c>
      <c r="B35" s="849">
        <v>241.56</v>
      </c>
      <c r="C35" s="837">
        <v>0.21053732514054127</v>
      </c>
      <c r="D35" s="849">
        <v>905.79</v>
      </c>
      <c r="E35" s="837">
        <v>0.78946267485945876</v>
      </c>
      <c r="F35" s="850">
        <v>1147.3499999999999</v>
      </c>
    </row>
    <row r="36" spans="1:6" ht="14.4" customHeight="1" x14ac:dyDescent="0.3">
      <c r="A36" s="857" t="s">
        <v>2232</v>
      </c>
      <c r="B36" s="849">
        <v>118.65</v>
      </c>
      <c r="C36" s="837">
        <v>1</v>
      </c>
      <c r="D36" s="849"/>
      <c r="E36" s="837">
        <v>0</v>
      </c>
      <c r="F36" s="850">
        <v>118.65</v>
      </c>
    </row>
    <row r="37" spans="1:6" ht="14.4" customHeight="1" x14ac:dyDescent="0.3">
      <c r="A37" s="857" t="s">
        <v>1193</v>
      </c>
      <c r="B37" s="849">
        <v>110</v>
      </c>
      <c r="C37" s="837">
        <v>0.66666666666666663</v>
      </c>
      <c r="D37" s="849">
        <v>55</v>
      </c>
      <c r="E37" s="837">
        <v>0.33333333333333331</v>
      </c>
      <c r="F37" s="850">
        <v>165</v>
      </c>
    </row>
    <row r="38" spans="1:6" ht="14.4" customHeight="1" x14ac:dyDescent="0.3">
      <c r="A38" s="857" t="s">
        <v>2233</v>
      </c>
      <c r="B38" s="849">
        <v>105.23</v>
      </c>
      <c r="C38" s="837">
        <v>0.62499257587456203</v>
      </c>
      <c r="D38" s="849">
        <v>63.14</v>
      </c>
      <c r="E38" s="837">
        <v>0.37500742412543803</v>
      </c>
      <c r="F38" s="850">
        <v>168.37</v>
      </c>
    </row>
    <row r="39" spans="1:6" ht="14.4" customHeight="1" x14ac:dyDescent="0.3">
      <c r="A39" s="857" t="s">
        <v>2234</v>
      </c>
      <c r="B39" s="849">
        <v>83.25</v>
      </c>
      <c r="C39" s="837">
        <v>1</v>
      </c>
      <c r="D39" s="849"/>
      <c r="E39" s="837">
        <v>0</v>
      </c>
      <c r="F39" s="850">
        <v>83.25</v>
      </c>
    </row>
    <row r="40" spans="1:6" ht="14.4" customHeight="1" x14ac:dyDescent="0.3">
      <c r="A40" s="857" t="s">
        <v>1201</v>
      </c>
      <c r="B40" s="849">
        <v>70.540000000000006</v>
      </c>
      <c r="C40" s="837">
        <v>8.3330380030950613E-2</v>
      </c>
      <c r="D40" s="849">
        <v>775.97000000000014</v>
      </c>
      <c r="E40" s="837">
        <v>0.9166696199690495</v>
      </c>
      <c r="F40" s="850">
        <v>846.5100000000001</v>
      </c>
    </row>
    <row r="41" spans="1:6" ht="14.4" customHeight="1" x14ac:dyDescent="0.3">
      <c r="A41" s="857" t="s">
        <v>2235</v>
      </c>
      <c r="B41" s="849">
        <v>15.67</v>
      </c>
      <c r="C41" s="837">
        <v>0.35719170275814904</v>
      </c>
      <c r="D41" s="849">
        <v>28.200000000000003</v>
      </c>
      <c r="E41" s="837">
        <v>0.64280829724185096</v>
      </c>
      <c r="F41" s="850">
        <v>43.870000000000005</v>
      </c>
    </row>
    <row r="42" spans="1:6" ht="14.4" customHeight="1" x14ac:dyDescent="0.3">
      <c r="A42" s="857" t="s">
        <v>2236</v>
      </c>
      <c r="B42" s="849"/>
      <c r="C42" s="837">
        <v>0</v>
      </c>
      <c r="D42" s="849">
        <v>915.06</v>
      </c>
      <c r="E42" s="837">
        <v>1</v>
      </c>
      <c r="F42" s="850">
        <v>915.06</v>
      </c>
    </row>
    <row r="43" spans="1:6" ht="14.4" customHeight="1" x14ac:dyDescent="0.3">
      <c r="A43" s="857" t="s">
        <v>2237</v>
      </c>
      <c r="B43" s="849"/>
      <c r="C43" s="837">
        <v>0</v>
      </c>
      <c r="D43" s="849">
        <v>9690.3799999999992</v>
      </c>
      <c r="E43" s="837">
        <v>1</v>
      </c>
      <c r="F43" s="850">
        <v>9690.3799999999992</v>
      </c>
    </row>
    <row r="44" spans="1:6" ht="14.4" customHeight="1" x14ac:dyDescent="0.3">
      <c r="A44" s="857" t="s">
        <v>1222</v>
      </c>
      <c r="B44" s="849"/>
      <c r="C44" s="837">
        <v>0</v>
      </c>
      <c r="D44" s="849">
        <v>483.18</v>
      </c>
      <c r="E44" s="837">
        <v>1</v>
      </c>
      <c r="F44" s="850">
        <v>483.18</v>
      </c>
    </row>
    <row r="45" spans="1:6" ht="14.4" customHeight="1" x14ac:dyDescent="0.3">
      <c r="A45" s="857" t="s">
        <v>1189</v>
      </c>
      <c r="B45" s="849"/>
      <c r="C45" s="837">
        <v>0</v>
      </c>
      <c r="D45" s="849">
        <v>453.18</v>
      </c>
      <c r="E45" s="837">
        <v>1</v>
      </c>
      <c r="F45" s="850">
        <v>453.18</v>
      </c>
    </row>
    <row r="46" spans="1:6" ht="14.4" customHeight="1" x14ac:dyDescent="0.3">
      <c r="A46" s="857" t="s">
        <v>1216</v>
      </c>
      <c r="B46" s="849"/>
      <c r="C46" s="837"/>
      <c r="D46" s="849">
        <v>0</v>
      </c>
      <c r="E46" s="837"/>
      <c r="F46" s="850">
        <v>0</v>
      </c>
    </row>
    <row r="47" spans="1:6" ht="14.4" customHeight="1" x14ac:dyDescent="0.3">
      <c r="A47" s="857" t="s">
        <v>2238</v>
      </c>
      <c r="B47" s="849"/>
      <c r="C47" s="837">
        <v>0</v>
      </c>
      <c r="D47" s="849">
        <v>1920.8000000000002</v>
      </c>
      <c r="E47" s="837">
        <v>1</v>
      </c>
      <c r="F47" s="850">
        <v>1920.8000000000002</v>
      </c>
    </row>
    <row r="48" spans="1:6" ht="14.4" customHeight="1" x14ac:dyDescent="0.3">
      <c r="A48" s="857" t="s">
        <v>1227</v>
      </c>
      <c r="B48" s="849"/>
      <c r="C48" s="837">
        <v>0</v>
      </c>
      <c r="D48" s="849">
        <v>916.48</v>
      </c>
      <c r="E48" s="837">
        <v>1</v>
      </c>
      <c r="F48" s="850">
        <v>916.48</v>
      </c>
    </row>
    <row r="49" spans="1:6" ht="14.4" customHeight="1" x14ac:dyDescent="0.3">
      <c r="A49" s="857" t="s">
        <v>2239</v>
      </c>
      <c r="B49" s="849"/>
      <c r="C49" s="837">
        <v>0</v>
      </c>
      <c r="D49" s="849">
        <v>740.64</v>
      </c>
      <c r="E49" s="837">
        <v>1</v>
      </c>
      <c r="F49" s="850">
        <v>740.64</v>
      </c>
    </row>
    <row r="50" spans="1:6" ht="14.4" customHeight="1" x14ac:dyDescent="0.3">
      <c r="A50" s="857" t="s">
        <v>2240</v>
      </c>
      <c r="B50" s="849"/>
      <c r="C50" s="837">
        <v>0</v>
      </c>
      <c r="D50" s="849">
        <v>9001.3500000000022</v>
      </c>
      <c r="E50" s="837">
        <v>1</v>
      </c>
      <c r="F50" s="850">
        <v>9001.3500000000022</v>
      </c>
    </row>
    <row r="51" spans="1:6" ht="14.4" customHeight="1" x14ac:dyDescent="0.3">
      <c r="A51" s="857" t="s">
        <v>2241</v>
      </c>
      <c r="B51" s="849"/>
      <c r="C51" s="837">
        <v>0</v>
      </c>
      <c r="D51" s="849">
        <v>476.65000000000003</v>
      </c>
      <c r="E51" s="837">
        <v>1</v>
      </c>
      <c r="F51" s="850">
        <v>476.65000000000003</v>
      </c>
    </row>
    <row r="52" spans="1:6" ht="14.4" customHeight="1" x14ac:dyDescent="0.3">
      <c r="A52" s="857" t="s">
        <v>1223</v>
      </c>
      <c r="B52" s="849"/>
      <c r="C52" s="837">
        <v>0</v>
      </c>
      <c r="D52" s="849">
        <v>127.5</v>
      </c>
      <c r="E52" s="837">
        <v>1</v>
      </c>
      <c r="F52" s="850">
        <v>127.5</v>
      </c>
    </row>
    <row r="53" spans="1:6" ht="14.4" customHeight="1" x14ac:dyDescent="0.3">
      <c r="A53" s="857" t="s">
        <v>1224</v>
      </c>
      <c r="B53" s="849"/>
      <c r="C53" s="837">
        <v>0</v>
      </c>
      <c r="D53" s="849">
        <v>176.32</v>
      </c>
      <c r="E53" s="837">
        <v>1</v>
      </c>
      <c r="F53" s="850">
        <v>176.32</v>
      </c>
    </row>
    <row r="54" spans="1:6" ht="14.4" customHeight="1" x14ac:dyDescent="0.3">
      <c r="A54" s="857" t="s">
        <v>2242</v>
      </c>
      <c r="B54" s="849"/>
      <c r="C54" s="837">
        <v>0</v>
      </c>
      <c r="D54" s="849">
        <v>2070.35</v>
      </c>
      <c r="E54" s="837">
        <v>1</v>
      </c>
      <c r="F54" s="850">
        <v>2070.35</v>
      </c>
    </row>
    <row r="55" spans="1:6" ht="14.4" customHeight="1" x14ac:dyDescent="0.3">
      <c r="A55" s="857" t="s">
        <v>2243</v>
      </c>
      <c r="B55" s="849"/>
      <c r="C55" s="837">
        <v>0</v>
      </c>
      <c r="D55" s="849">
        <v>170.52</v>
      </c>
      <c r="E55" s="837">
        <v>1</v>
      </c>
      <c r="F55" s="850">
        <v>170.52</v>
      </c>
    </row>
    <row r="56" spans="1:6" ht="14.4" customHeight="1" x14ac:dyDescent="0.3">
      <c r="A56" s="857" t="s">
        <v>1229</v>
      </c>
      <c r="B56" s="849"/>
      <c r="C56" s="837"/>
      <c r="D56" s="849">
        <v>0</v>
      </c>
      <c r="E56" s="837"/>
      <c r="F56" s="850">
        <v>0</v>
      </c>
    </row>
    <row r="57" spans="1:6" ht="14.4" customHeight="1" x14ac:dyDescent="0.3">
      <c r="A57" s="857" t="s">
        <v>2244</v>
      </c>
      <c r="B57" s="849"/>
      <c r="C57" s="837">
        <v>0</v>
      </c>
      <c r="D57" s="849">
        <v>3364.75</v>
      </c>
      <c r="E57" s="837">
        <v>1</v>
      </c>
      <c r="F57" s="850">
        <v>3364.75</v>
      </c>
    </row>
    <row r="58" spans="1:6" ht="14.4" customHeight="1" x14ac:dyDescent="0.3">
      <c r="A58" s="857" t="s">
        <v>1188</v>
      </c>
      <c r="B58" s="849"/>
      <c r="C58" s="837">
        <v>0</v>
      </c>
      <c r="D58" s="849">
        <v>207.34</v>
      </c>
      <c r="E58" s="837">
        <v>1</v>
      </c>
      <c r="F58" s="850">
        <v>207.34</v>
      </c>
    </row>
    <row r="59" spans="1:6" ht="14.4" customHeight="1" x14ac:dyDescent="0.3">
      <c r="A59" s="857" t="s">
        <v>1209</v>
      </c>
      <c r="B59" s="849"/>
      <c r="C59" s="837">
        <v>0</v>
      </c>
      <c r="D59" s="849">
        <v>895.78</v>
      </c>
      <c r="E59" s="837">
        <v>1</v>
      </c>
      <c r="F59" s="850">
        <v>895.78</v>
      </c>
    </row>
    <row r="60" spans="1:6" ht="14.4" customHeight="1" x14ac:dyDescent="0.3">
      <c r="A60" s="857" t="s">
        <v>2245</v>
      </c>
      <c r="B60" s="849"/>
      <c r="C60" s="837">
        <v>0</v>
      </c>
      <c r="D60" s="849">
        <v>1452.6000000000001</v>
      </c>
      <c r="E60" s="837">
        <v>1</v>
      </c>
      <c r="F60" s="850">
        <v>1452.6000000000001</v>
      </c>
    </row>
    <row r="61" spans="1:6" ht="14.4" customHeight="1" thickBot="1" x14ac:dyDescent="0.35">
      <c r="A61" s="858" t="s">
        <v>1221</v>
      </c>
      <c r="B61" s="853">
        <v>0</v>
      </c>
      <c r="C61" s="854"/>
      <c r="D61" s="853">
        <v>0</v>
      </c>
      <c r="E61" s="854"/>
      <c r="F61" s="855">
        <v>0</v>
      </c>
    </row>
    <row r="62" spans="1:6" ht="14.4" customHeight="1" thickBot="1" x14ac:dyDescent="0.35">
      <c r="A62" s="771" t="s">
        <v>3</v>
      </c>
      <c r="B62" s="772">
        <v>845469.12000000011</v>
      </c>
      <c r="C62" s="773">
        <v>0.59718139440287865</v>
      </c>
      <c r="D62" s="772">
        <v>570296.89</v>
      </c>
      <c r="E62" s="773">
        <v>0.40281860559712113</v>
      </c>
      <c r="F62" s="774">
        <v>1415766.0100000005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{9C06332E-3D87-4F90-ADDB-E7043CBF36E1}</x14:id>
        </ext>
      </extLst>
    </cfRule>
  </conditionalFormatting>
  <conditionalFormatting sqref="F26:F6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{45486059-1231-42E4-8097-AEC4CFA51E8B}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06332E-3D87-4F90-ADDB-E7043CBF36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45486059-1231-42E4-8097-AEC4CFA51E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F26:F61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2269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830</v>
      </c>
      <c r="G3" s="47">
        <f>SUBTOTAL(9,G6:G1048576)</f>
        <v>845469.11999999976</v>
      </c>
      <c r="H3" s="48">
        <f>IF(M3=0,0,G3/M3)</f>
        <v>0.59718139440287854</v>
      </c>
      <c r="I3" s="47">
        <f>SUBTOTAL(9,I6:I1048576)</f>
        <v>889</v>
      </c>
      <c r="J3" s="47">
        <f>SUBTOTAL(9,J6:J1048576)</f>
        <v>570296.89000000013</v>
      </c>
      <c r="K3" s="48">
        <f>IF(M3=0,0,J3/M3)</f>
        <v>0.40281860559712124</v>
      </c>
      <c r="L3" s="47">
        <f>SUBTOTAL(9,L6:L1048576)</f>
        <v>1719</v>
      </c>
      <c r="M3" s="49">
        <f>SUBTOTAL(9,M6:M1048576)</f>
        <v>1415766.0100000002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1459</v>
      </c>
      <c r="B6" s="825" t="s">
        <v>2246</v>
      </c>
      <c r="C6" s="825" t="s">
        <v>1639</v>
      </c>
      <c r="D6" s="825" t="s">
        <v>1640</v>
      </c>
      <c r="E6" s="825" t="s">
        <v>1641</v>
      </c>
      <c r="F6" s="225"/>
      <c r="G6" s="225"/>
      <c r="H6" s="830">
        <v>0</v>
      </c>
      <c r="I6" s="225">
        <v>1</v>
      </c>
      <c r="J6" s="225">
        <v>63.14</v>
      </c>
      <c r="K6" s="830">
        <v>1</v>
      </c>
      <c r="L6" s="225">
        <v>1</v>
      </c>
      <c r="M6" s="848">
        <v>63.14</v>
      </c>
    </row>
    <row r="7" spans="1:13" ht="14.4" customHeight="1" x14ac:dyDescent="0.3">
      <c r="A7" s="831" t="s">
        <v>1460</v>
      </c>
      <c r="B7" s="832" t="s">
        <v>1248</v>
      </c>
      <c r="C7" s="832" t="s">
        <v>1835</v>
      </c>
      <c r="D7" s="832" t="s">
        <v>760</v>
      </c>
      <c r="E7" s="832" t="s">
        <v>1836</v>
      </c>
      <c r="F7" s="849"/>
      <c r="G7" s="849"/>
      <c r="H7" s="837"/>
      <c r="I7" s="849">
        <v>1</v>
      </c>
      <c r="J7" s="849">
        <v>0</v>
      </c>
      <c r="K7" s="837"/>
      <c r="L7" s="849">
        <v>1</v>
      </c>
      <c r="M7" s="850">
        <v>0</v>
      </c>
    </row>
    <row r="8" spans="1:13" ht="14.4" customHeight="1" x14ac:dyDescent="0.3">
      <c r="A8" s="831" t="s">
        <v>1460</v>
      </c>
      <c r="B8" s="832" t="s">
        <v>2247</v>
      </c>
      <c r="C8" s="832" t="s">
        <v>1748</v>
      </c>
      <c r="D8" s="832" t="s">
        <v>1749</v>
      </c>
      <c r="E8" s="832" t="s">
        <v>1750</v>
      </c>
      <c r="F8" s="849"/>
      <c r="G8" s="849"/>
      <c r="H8" s="837">
        <v>0</v>
      </c>
      <c r="I8" s="849">
        <v>1</v>
      </c>
      <c r="J8" s="849">
        <v>96.84</v>
      </c>
      <c r="K8" s="837">
        <v>1</v>
      </c>
      <c r="L8" s="849">
        <v>1</v>
      </c>
      <c r="M8" s="850">
        <v>96.84</v>
      </c>
    </row>
    <row r="9" spans="1:13" ht="14.4" customHeight="1" x14ac:dyDescent="0.3">
      <c r="A9" s="831" t="s">
        <v>1460</v>
      </c>
      <c r="B9" s="832" t="s">
        <v>2247</v>
      </c>
      <c r="C9" s="832" t="s">
        <v>1751</v>
      </c>
      <c r="D9" s="832" t="s">
        <v>1749</v>
      </c>
      <c r="E9" s="832" t="s">
        <v>1752</v>
      </c>
      <c r="F9" s="849"/>
      <c r="G9" s="849"/>
      <c r="H9" s="837">
        <v>0</v>
      </c>
      <c r="I9" s="849">
        <v>1</v>
      </c>
      <c r="J9" s="849">
        <v>193.68</v>
      </c>
      <c r="K9" s="837">
        <v>1</v>
      </c>
      <c r="L9" s="849">
        <v>1</v>
      </c>
      <c r="M9" s="850">
        <v>193.68</v>
      </c>
    </row>
    <row r="10" spans="1:13" ht="14.4" customHeight="1" x14ac:dyDescent="0.3">
      <c r="A10" s="831" t="s">
        <v>1460</v>
      </c>
      <c r="B10" s="832" t="s">
        <v>1352</v>
      </c>
      <c r="C10" s="832" t="s">
        <v>1353</v>
      </c>
      <c r="D10" s="832" t="s">
        <v>712</v>
      </c>
      <c r="E10" s="832" t="s">
        <v>1354</v>
      </c>
      <c r="F10" s="849"/>
      <c r="G10" s="849"/>
      <c r="H10" s="837">
        <v>0</v>
      </c>
      <c r="I10" s="849">
        <v>10</v>
      </c>
      <c r="J10" s="849">
        <v>484.2</v>
      </c>
      <c r="K10" s="837">
        <v>1</v>
      </c>
      <c r="L10" s="849">
        <v>10</v>
      </c>
      <c r="M10" s="850">
        <v>484.2</v>
      </c>
    </row>
    <row r="11" spans="1:13" ht="14.4" customHeight="1" x14ac:dyDescent="0.3">
      <c r="A11" s="831" t="s">
        <v>1460</v>
      </c>
      <c r="B11" s="832" t="s">
        <v>2248</v>
      </c>
      <c r="C11" s="832" t="s">
        <v>1761</v>
      </c>
      <c r="D11" s="832" t="s">
        <v>1762</v>
      </c>
      <c r="E11" s="832" t="s">
        <v>1763</v>
      </c>
      <c r="F11" s="849">
        <v>2</v>
      </c>
      <c r="G11" s="849">
        <v>4077.86</v>
      </c>
      <c r="H11" s="837">
        <v>1</v>
      </c>
      <c r="I11" s="849"/>
      <c r="J11" s="849"/>
      <c r="K11" s="837">
        <v>0</v>
      </c>
      <c r="L11" s="849">
        <v>2</v>
      </c>
      <c r="M11" s="850">
        <v>4077.86</v>
      </c>
    </row>
    <row r="12" spans="1:13" ht="14.4" customHeight="1" x14ac:dyDescent="0.3">
      <c r="A12" s="831" t="s">
        <v>1460</v>
      </c>
      <c r="B12" s="832" t="s">
        <v>2248</v>
      </c>
      <c r="C12" s="832" t="s">
        <v>1764</v>
      </c>
      <c r="D12" s="832" t="s">
        <v>1762</v>
      </c>
      <c r="E12" s="832" t="s">
        <v>1765</v>
      </c>
      <c r="F12" s="849">
        <v>3</v>
      </c>
      <c r="G12" s="849">
        <v>1657.92</v>
      </c>
      <c r="H12" s="837">
        <v>1</v>
      </c>
      <c r="I12" s="849"/>
      <c r="J12" s="849"/>
      <c r="K12" s="837">
        <v>0</v>
      </c>
      <c r="L12" s="849">
        <v>3</v>
      </c>
      <c r="M12" s="850">
        <v>1657.92</v>
      </c>
    </row>
    <row r="13" spans="1:13" ht="14.4" customHeight="1" x14ac:dyDescent="0.3">
      <c r="A13" s="831" t="s">
        <v>1460</v>
      </c>
      <c r="B13" s="832" t="s">
        <v>2248</v>
      </c>
      <c r="C13" s="832" t="s">
        <v>1766</v>
      </c>
      <c r="D13" s="832" t="s">
        <v>1762</v>
      </c>
      <c r="E13" s="832" t="s">
        <v>1767</v>
      </c>
      <c r="F13" s="849">
        <v>3</v>
      </c>
      <c r="G13" s="849">
        <v>3058.38</v>
      </c>
      <c r="H13" s="837">
        <v>1</v>
      </c>
      <c r="I13" s="849"/>
      <c r="J13" s="849"/>
      <c r="K13" s="837">
        <v>0</v>
      </c>
      <c r="L13" s="849">
        <v>3</v>
      </c>
      <c r="M13" s="850">
        <v>3058.38</v>
      </c>
    </row>
    <row r="14" spans="1:13" ht="14.4" customHeight="1" x14ac:dyDescent="0.3">
      <c r="A14" s="831" t="s">
        <v>1460</v>
      </c>
      <c r="B14" s="832" t="s">
        <v>2248</v>
      </c>
      <c r="C14" s="832" t="s">
        <v>1768</v>
      </c>
      <c r="D14" s="832" t="s">
        <v>1769</v>
      </c>
      <c r="E14" s="832" t="s">
        <v>1763</v>
      </c>
      <c r="F14" s="849"/>
      <c r="G14" s="849"/>
      <c r="H14" s="837">
        <v>0</v>
      </c>
      <c r="I14" s="849">
        <v>4</v>
      </c>
      <c r="J14" s="849">
        <v>8155.72</v>
      </c>
      <c r="K14" s="837">
        <v>1</v>
      </c>
      <c r="L14" s="849">
        <v>4</v>
      </c>
      <c r="M14" s="850">
        <v>8155.72</v>
      </c>
    </row>
    <row r="15" spans="1:13" ht="14.4" customHeight="1" x14ac:dyDescent="0.3">
      <c r="A15" s="831" t="s">
        <v>1460</v>
      </c>
      <c r="B15" s="832" t="s">
        <v>2248</v>
      </c>
      <c r="C15" s="832" t="s">
        <v>1770</v>
      </c>
      <c r="D15" s="832" t="s">
        <v>1769</v>
      </c>
      <c r="E15" s="832" t="s">
        <v>1771</v>
      </c>
      <c r="F15" s="849"/>
      <c r="G15" s="849"/>
      <c r="H15" s="837">
        <v>0</v>
      </c>
      <c r="I15" s="849">
        <v>3</v>
      </c>
      <c r="J15" s="849">
        <v>1067.3700000000001</v>
      </c>
      <c r="K15" s="837">
        <v>1</v>
      </c>
      <c r="L15" s="849">
        <v>3</v>
      </c>
      <c r="M15" s="850">
        <v>1067.3700000000001</v>
      </c>
    </row>
    <row r="16" spans="1:13" ht="14.4" customHeight="1" x14ac:dyDescent="0.3">
      <c r="A16" s="831" t="s">
        <v>1460</v>
      </c>
      <c r="B16" s="832" t="s">
        <v>2248</v>
      </c>
      <c r="C16" s="832" t="s">
        <v>1772</v>
      </c>
      <c r="D16" s="832" t="s">
        <v>1769</v>
      </c>
      <c r="E16" s="832" t="s">
        <v>1765</v>
      </c>
      <c r="F16" s="849"/>
      <c r="G16" s="849"/>
      <c r="H16" s="837">
        <v>0</v>
      </c>
      <c r="I16" s="849">
        <v>3</v>
      </c>
      <c r="J16" s="849">
        <v>1657.92</v>
      </c>
      <c r="K16" s="837">
        <v>1</v>
      </c>
      <c r="L16" s="849">
        <v>3</v>
      </c>
      <c r="M16" s="850">
        <v>1657.92</v>
      </c>
    </row>
    <row r="17" spans="1:13" ht="14.4" customHeight="1" x14ac:dyDescent="0.3">
      <c r="A17" s="831" t="s">
        <v>1460</v>
      </c>
      <c r="B17" s="832" t="s">
        <v>2248</v>
      </c>
      <c r="C17" s="832" t="s">
        <v>1773</v>
      </c>
      <c r="D17" s="832" t="s">
        <v>1769</v>
      </c>
      <c r="E17" s="832" t="s">
        <v>1767</v>
      </c>
      <c r="F17" s="849"/>
      <c r="G17" s="849"/>
      <c r="H17" s="837">
        <v>0</v>
      </c>
      <c r="I17" s="849">
        <v>2</v>
      </c>
      <c r="J17" s="849">
        <v>2038.92</v>
      </c>
      <c r="K17" s="837">
        <v>1</v>
      </c>
      <c r="L17" s="849">
        <v>2</v>
      </c>
      <c r="M17" s="850">
        <v>2038.92</v>
      </c>
    </row>
    <row r="18" spans="1:13" ht="14.4" customHeight="1" x14ac:dyDescent="0.3">
      <c r="A18" s="831" t="s">
        <v>1460</v>
      </c>
      <c r="B18" s="832" t="s">
        <v>2249</v>
      </c>
      <c r="C18" s="832" t="s">
        <v>1697</v>
      </c>
      <c r="D18" s="832" t="s">
        <v>1698</v>
      </c>
      <c r="E18" s="832" t="s">
        <v>1699</v>
      </c>
      <c r="F18" s="849">
        <v>6</v>
      </c>
      <c r="G18" s="849">
        <v>5816.88</v>
      </c>
      <c r="H18" s="837">
        <v>1</v>
      </c>
      <c r="I18" s="849"/>
      <c r="J18" s="849"/>
      <c r="K18" s="837">
        <v>0</v>
      </c>
      <c r="L18" s="849">
        <v>6</v>
      </c>
      <c r="M18" s="850">
        <v>5816.88</v>
      </c>
    </row>
    <row r="19" spans="1:13" ht="14.4" customHeight="1" x14ac:dyDescent="0.3">
      <c r="A19" s="831" t="s">
        <v>1460</v>
      </c>
      <c r="B19" s="832" t="s">
        <v>2249</v>
      </c>
      <c r="C19" s="832" t="s">
        <v>1700</v>
      </c>
      <c r="D19" s="832" t="s">
        <v>1701</v>
      </c>
      <c r="E19" s="832" t="s">
        <v>1702</v>
      </c>
      <c r="F19" s="849">
        <v>6</v>
      </c>
      <c r="G19" s="849">
        <v>2908.5</v>
      </c>
      <c r="H19" s="837">
        <v>1</v>
      </c>
      <c r="I19" s="849"/>
      <c r="J19" s="849"/>
      <c r="K19" s="837">
        <v>0</v>
      </c>
      <c r="L19" s="849">
        <v>6</v>
      </c>
      <c r="M19" s="850">
        <v>2908.5</v>
      </c>
    </row>
    <row r="20" spans="1:13" ht="14.4" customHeight="1" x14ac:dyDescent="0.3">
      <c r="A20" s="831" t="s">
        <v>1460</v>
      </c>
      <c r="B20" s="832" t="s">
        <v>2249</v>
      </c>
      <c r="C20" s="832" t="s">
        <v>1703</v>
      </c>
      <c r="D20" s="832" t="s">
        <v>1704</v>
      </c>
      <c r="E20" s="832" t="s">
        <v>1705</v>
      </c>
      <c r="F20" s="849">
        <v>12</v>
      </c>
      <c r="G20" s="849">
        <v>11633.76</v>
      </c>
      <c r="H20" s="837">
        <v>1</v>
      </c>
      <c r="I20" s="849"/>
      <c r="J20" s="849"/>
      <c r="K20" s="837">
        <v>0</v>
      </c>
      <c r="L20" s="849">
        <v>12</v>
      </c>
      <c r="M20" s="850">
        <v>11633.76</v>
      </c>
    </row>
    <row r="21" spans="1:13" ht="14.4" customHeight="1" x14ac:dyDescent="0.3">
      <c r="A21" s="831" t="s">
        <v>1460</v>
      </c>
      <c r="B21" s="832" t="s">
        <v>2249</v>
      </c>
      <c r="C21" s="832" t="s">
        <v>1706</v>
      </c>
      <c r="D21" s="832" t="s">
        <v>1707</v>
      </c>
      <c r="E21" s="832" t="s">
        <v>1702</v>
      </c>
      <c r="F21" s="849"/>
      <c r="G21" s="849"/>
      <c r="H21" s="837">
        <v>0</v>
      </c>
      <c r="I21" s="849">
        <v>6</v>
      </c>
      <c r="J21" s="849">
        <v>2908.5</v>
      </c>
      <c r="K21" s="837">
        <v>1</v>
      </c>
      <c r="L21" s="849">
        <v>6</v>
      </c>
      <c r="M21" s="850">
        <v>2908.5</v>
      </c>
    </row>
    <row r="22" spans="1:13" ht="14.4" customHeight="1" x14ac:dyDescent="0.3">
      <c r="A22" s="831" t="s">
        <v>1460</v>
      </c>
      <c r="B22" s="832" t="s">
        <v>2249</v>
      </c>
      <c r="C22" s="832" t="s">
        <v>1708</v>
      </c>
      <c r="D22" s="832" t="s">
        <v>1707</v>
      </c>
      <c r="E22" s="832" t="s">
        <v>1709</v>
      </c>
      <c r="F22" s="849"/>
      <c r="G22" s="849"/>
      <c r="H22" s="837">
        <v>0</v>
      </c>
      <c r="I22" s="849">
        <v>6</v>
      </c>
      <c r="J22" s="849">
        <v>5816.88</v>
      </c>
      <c r="K22" s="837">
        <v>1</v>
      </c>
      <c r="L22" s="849">
        <v>6</v>
      </c>
      <c r="M22" s="850">
        <v>5816.88</v>
      </c>
    </row>
    <row r="23" spans="1:13" ht="14.4" customHeight="1" x14ac:dyDescent="0.3">
      <c r="A23" s="831" t="s">
        <v>1460</v>
      </c>
      <c r="B23" s="832" t="s">
        <v>2249</v>
      </c>
      <c r="C23" s="832" t="s">
        <v>1710</v>
      </c>
      <c r="D23" s="832" t="s">
        <v>1707</v>
      </c>
      <c r="E23" s="832" t="s">
        <v>1711</v>
      </c>
      <c r="F23" s="849"/>
      <c r="G23" s="849"/>
      <c r="H23" s="837">
        <v>0</v>
      </c>
      <c r="I23" s="849">
        <v>6</v>
      </c>
      <c r="J23" s="849">
        <v>11633.82</v>
      </c>
      <c r="K23" s="837">
        <v>1</v>
      </c>
      <c r="L23" s="849">
        <v>6</v>
      </c>
      <c r="M23" s="850">
        <v>11633.82</v>
      </c>
    </row>
    <row r="24" spans="1:13" ht="14.4" customHeight="1" x14ac:dyDescent="0.3">
      <c r="A24" s="831" t="s">
        <v>1460</v>
      </c>
      <c r="B24" s="832" t="s">
        <v>2249</v>
      </c>
      <c r="C24" s="832" t="s">
        <v>1712</v>
      </c>
      <c r="D24" s="832" t="s">
        <v>1707</v>
      </c>
      <c r="E24" s="832" t="s">
        <v>1713</v>
      </c>
      <c r="F24" s="849"/>
      <c r="G24" s="849"/>
      <c r="H24" s="837">
        <v>0</v>
      </c>
      <c r="I24" s="849">
        <v>3</v>
      </c>
      <c r="J24" s="849">
        <v>4362.6900000000005</v>
      </c>
      <c r="K24" s="837">
        <v>1</v>
      </c>
      <c r="L24" s="849">
        <v>3</v>
      </c>
      <c r="M24" s="850">
        <v>4362.6900000000005</v>
      </c>
    </row>
    <row r="25" spans="1:13" ht="14.4" customHeight="1" x14ac:dyDescent="0.3">
      <c r="A25" s="831" t="s">
        <v>1460</v>
      </c>
      <c r="B25" s="832" t="s">
        <v>2250</v>
      </c>
      <c r="C25" s="832" t="s">
        <v>1669</v>
      </c>
      <c r="D25" s="832" t="s">
        <v>1670</v>
      </c>
      <c r="E25" s="832" t="s">
        <v>1671</v>
      </c>
      <c r="F25" s="849">
        <v>3</v>
      </c>
      <c r="G25" s="849">
        <v>2262.12</v>
      </c>
      <c r="H25" s="837">
        <v>1</v>
      </c>
      <c r="I25" s="849"/>
      <c r="J25" s="849"/>
      <c r="K25" s="837">
        <v>0</v>
      </c>
      <c r="L25" s="849">
        <v>3</v>
      </c>
      <c r="M25" s="850">
        <v>2262.12</v>
      </c>
    </row>
    <row r="26" spans="1:13" ht="14.4" customHeight="1" x14ac:dyDescent="0.3">
      <c r="A26" s="831" t="s">
        <v>1460</v>
      </c>
      <c r="B26" s="832" t="s">
        <v>2250</v>
      </c>
      <c r="C26" s="832" t="s">
        <v>1672</v>
      </c>
      <c r="D26" s="832" t="s">
        <v>1670</v>
      </c>
      <c r="E26" s="832" t="s">
        <v>1673</v>
      </c>
      <c r="F26" s="849">
        <v>6</v>
      </c>
      <c r="G26" s="849">
        <v>6786.36</v>
      </c>
      <c r="H26" s="837">
        <v>1</v>
      </c>
      <c r="I26" s="849"/>
      <c r="J26" s="849"/>
      <c r="K26" s="837">
        <v>0</v>
      </c>
      <c r="L26" s="849">
        <v>6</v>
      </c>
      <c r="M26" s="850">
        <v>6786.36</v>
      </c>
    </row>
    <row r="27" spans="1:13" ht="14.4" customHeight="1" x14ac:dyDescent="0.3">
      <c r="A27" s="831" t="s">
        <v>1460</v>
      </c>
      <c r="B27" s="832" t="s">
        <v>2250</v>
      </c>
      <c r="C27" s="832" t="s">
        <v>1674</v>
      </c>
      <c r="D27" s="832" t="s">
        <v>1670</v>
      </c>
      <c r="E27" s="832" t="s">
        <v>1675</v>
      </c>
      <c r="F27" s="849">
        <v>5</v>
      </c>
      <c r="G27" s="849">
        <v>7540.4</v>
      </c>
      <c r="H27" s="837">
        <v>1</v>
      </c>
      <c r="I27" s="849"/>
      <c r="J27" s="849"/>
      <c r="K27" s="837">
        <v>0</v>
      </c>
      <c r="L27" s="849">
        <v>5</v>
      </c>
      <c r="M27" s="850">
        <v>7540.4</v>
      </c>
    </row>
    <row r="28" spans="1:13" ht="14.4" customHeight="1" x14ac:dyDescent="0.3">
      <c r="A28" s="831" t="s">
        <v>1460</v>
      </c>
      <c r="B28" s="832" t="s">
        <v>2250</v>
      </c>
      <c r="C28" s="832" t="s">
        <v>1676</v>
      </c>
      <c r="D28" s="832" t="s">
        <v>1677</v>
      </c>
      <c r="E28" s="832" t="s">
        <v>1671</v>
      </c>
      <c r="F28" s="849"/>
      <c r="G28" s="849"/>
      <c r="H28" s="837">
        <v>0</v>
      </c>
      <c r="I28" s="849">
        <v>11</v>
      </c>
      <c r="J28" s="849">
        <v>8294.4399999999987</v>
      </c>
      <c r="K28" s="837">
        <v>1</v>
      </c>
      <c r="L28" s="849">
        <v>11</v>
      </c>
      <c r="M28" s="850">
        <v>8294.4399999999987</v>
      </c>
    </row>
    <row r="29" spans="1:13" ht="14.4" customHeight="1" x14ac:dyDescent="0.3">
      <c r="A29" s="831" t="s">
        <v>1460</v>
      </c>
      <c r="B29" s="832" t="s">
        <v>2250</v>
      </c>
      <c r="C29" s="832" t="s">
        <v>1678</v>
      </c>
      <c r="D29" s="832" t="s">
        <v>1677</v>
      </c>
      <c r="E29" s="832" t="s">
        <v>1673</v>
      </c>
      <c r="F29" s="849"/>
      <c r="G29" s="849"/>
      <c r="H29" s="837">
        <v>0</v>
      </c>
      <c r="I29" s="849">
        <v>6</v>
      </c>
      <c r="J29" s="849">
        <v>6786.36</v>
      </c>
      <c r="K29" s="837">
        <v>1</v>
      </c>
      <c r="L29" s="849">
        <v>6</v>
      </c>
      <c r="M29" s="850">
        <v>6786.36</v>
      </c>
    </row>
    <row r="30" spans="1:13" ht="14.4" customHeight="1" x14ac:dyDescent="0.3">
      <c r="A30" s="831" t="s">
        <v>1460</v>
      </c>
      <c r="B30" s="832" t="s">
        <v>1237</v>
      </c>
      <c r="C30" s="832" t="s">
        <v>1369</v>
      </c>
      <c r="D30" s="832" t="s">
        <v>1370</v>
      </c>
      <c r="E30" s="832" t="s">
        <v>1371</v>
      </c>
      <c r="F30" s="849"/>
      <c r="G30" s="849"/>
      <c r="H30" s="837"/>
      <c r="I30" s="849">
        <v>25</v>
      </c>
      <c r="J30" s="849">
        <v>0</v>
      </c>
      <c r="K30" s="837"/>
      <c r="L30" s="849">
        <v>25</v>
      </c>
      <c r="M30" s="850">
        <v>0</v>
      </c>
    </row>
    <row r="31" spans="1:13" ht="14.4" customHeight="1" x14ac:dyDescent="0.3">
      <c r="A31" s="831" t="s">
        <v>1460</v>
      </c>
      <c r="B31" s="832" t="s">
        <v>2251</v>
      </c>
      <c r="C31" s="832" t="s">
        <v>1741</v>
      </c>
      <c r="D31" s="832" t="s">
        <v>1742</v>
      </c>
      <c r="E31" s="832" t="s">
        <v>1743</v>
      </c>
      <c r="F31" s="849"/>
      <c r="G31" s="849"/>
      <c r="H31" s="837">
        <v>0</v>
      </c>
      <c r="I31" s="849">
        <v>4</v>
      </c>
      <c r="J31" s="849">
        <v>411.6</v>
      </c>
      <c r="K31" s="837">
        <v>1</v>
      </c>
      <c r="L31" s="849">
        <v>4</v>
      </c>
      <c r="M31" s="850">
        <v>411.6</v>
      </c>
    </row>
    <row r="32" spans="1:13" ht="14.4" customHeight="1" x14ac:dyDescent="0.3">
      <c r="A32" s="831" t="s">
        <v>1460</v>
      </c>
      <c r="B32" s="832" t="s">
        <v>1379</v>
      </c>
      <c r="C32" s="832" t="s">
        <v>1725</v>
      </c>
      <c r="D32" s="832" t="s">
        <v>1381</v>
      </c>
      <c r="E32" s="832" t="s">
        <v>1724</v>
      </c>
      <c r="F32" s="849"/>
      <c r="G32" s="849"/>
      <c r="H32" s="837">
        <v>0</v>
      </c>
      <c r="I32" s="849">
        <v>1</v>
      </c>
      <c r="J32" s="849">
        <v>763.63</v>
      </c>
      <c r="K32" s="837">
        <v>1</v>
      </c>
      <c r="L32" s="849">
        <v>1</v>
      </c>
      <c r="M32" s="850">
        <v>763.63</v>
      </c>
    </row>
    <row r="33" spans="1:13" ht="14.4" customHeight="1" x14ac:dyDescent="0.3">
      <c r="A33" s="831" t="s">
        <v>1460</v>
      </c>
      <c r="B33" s="832" t="s">
        <v>2252</v>
      </c>
      <c r="C33" s="832" t="s">
        <v>1779</v>
      </c>
      <c r="D33" s="832" t="s">
        <v>1780</v>
      </c>
      <c r="E33" s="832" t="s">
        <v>1781</v>
      </c>
      <c r="F33" s="849"/>
      <c r="G33" s="849"/>
      <c r="H33" s="837">
        <v>0</v>
      </c>
      <c r="I33" s="849">
        <v>7</v>
      </c>
      <c r="J33" s="849">
        <v>4185.16</v>
      </c>
      <c r="K33" s="837">
        <v>1</v>
      </c>
      <c r="L33" s="849">
        <v>7</v>
      </c>
      <c r="M33" s="850">
        <v>4185.16</v>
      </c>
    </row>
    <row r="34" spans="1:13" ht="14.4" customHeight="1" x14ac:dyDescent="0.3">
      <c r="A34" s="831" t="s">
        <v>1460</v>
      </c>
      <c r="B34" s="832" t="s">
        <v>2252</v>
      </c>
      <c r="C34" s="832" t="s">
        <v>1782</v>
      </c>
      <c r="D34" s="832" t="s">
        <v>1783</v>
      </c>
      <c r="E34" s="832" t="s">
        <v>1784</v>
      </c>
      <c r="F34" s="849">
        <v>6</v>
      </c>
      <c r="G34" s="849">
        <v>10292.400000000001</v>
      </c>
      <c r="H34" s="837">
        <v>1</v>
      </c>
      <c r="I34" s="849"/>
      <c r="J34" s="849"/>
      <c r="K34" s="837">
        <v>0</v>
      </c>
      <c r="L34" s="849">
        <v>6</v>
      </c>
      <c r="M34" s="850">
        <v>10292.400000000001</v>
      </c>
    </row>
    <row r="35" spans="1:13" ht="14.4" customHeight="1" x14ac:dyDescent="0.3">
      <c r="A35" s="831" t="s">
        <v>1460</v>
      </c>
      <c r="B35" s="832" t="s">
        <v>2252</v>
      </c>
      <c r="C35" s="832" t="s">
        <v>1787</v>
      </c>
      <c r="D35" s="832" t="s">
        <v>1786</v>
      </c>
      <c r="E35" s="832" t="s">
        <v>1781</v>
      </c>
      <c r="F35" s="849">
        <v>3</v>
      </c>
      <c r="G35" s="849">
        <v>3858.57</v>
      </c>
      <c r="H35" s="837">
        <v>1</v>
      </c>
      <c r="I35" s="849"/>
      <c r="J35" s="849"/>
      <c r="K35" s="837">
        <v>0</v>
      </c>
      <c r="L35" s="849">
        <v>3</v>
      </c>
      <c r="M35" s="850">
        <v>3858.57</v>
      </c>
    </row>
    <row r="36" spans="1:13" ht="14.4" customHeight="1" x14ac:dyDescent="0.3">
      <c r="A36" s="831" t="s">
        <v>1460</v>
      </c>
      <c r="B36" s="832" t="s">
        <v>2252</v>
      </c>
      <c r="C36" s="832" t="s">
        <v>1785</v>
      </c>
      <c r="D36" s="832" t="s">
        <v>1786</v>
      </c>
      <c r="E36" s="832" t="s">
        <v>1784</v>
      </c>
      <c r="F36" s="849">
        <v>9</v>
      </c>
      <c r="G36" s="849">
        <v>15439.320000000002</v>
      </c>
      <c r="H36" s="837">
        <v>1</v>
      </c>
      <c r="I36" s="849"/>
      <c r="J36" s="849"/>
      <c r="K36" s="837">
        <v>0</v>
      </c>
      <c r="L36" s="849">
        <v>9</v>
      </c>
      <c r="M36" s="850">
        <v>15439.320000000002</v>
      </c>
    </row>
    <row r="37" spans="1:13" ht="14.4" customHeight="1" x14ac:dyDescent="0.3">
      <c r="A37" s="831" t="s">
        <v>1460</v>
      </c>
      <c r="B37" s="832" t="s">
        <v>2252</v>
      </c>
      <c r="C37" s="832" t="s">
        <v>1788</v>
      </c>
      <c r="D37" s="832" t="s">
        <v>1780</v>
      </c>
      <c r="E37" s="832" t="s">
        <v>1784</v>
      </c>
      <c r="F37" s="849"/>
      <c r="G37" s="849"/>
      <c r="H37" s="837">
        <v>0</v>
      </c>
      <c r="I37" s="849">
        <v>1</v>
      </c>
      <c r="J37" s="849">
        <v>1195.75</v>
      </c>
      <c r="K37" s="837">
        <v>1</v>
      </c>
      <c r="L37" s="849">
        <v>1</v>
      </c>
      <c r="M37" s="850">
        <v>1195.75</v>
      </c>
    </row>
    <row r="38" spans="1:13" ht="14.4" customHeight="1" x14ac:dyDescent="0.3">
      <c r="A38" s="831" t="s">
        <v>1460</v>
      </c>
      <c r="B38" s="832" t="s">
        <v>1385</v>
      </c>
      <c r="C38" s="832" t="s">
        <v>1504</v>
      </c>
      <c r="D38" s="832" t="s">
        <v>980</v>
      </c>
      <c r="E38" s="832" t="s">
        <v>1505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" customHeight="1" x14ac:dyDescent="0.3">
      <c r="A39" s="831" t="s">
        <v>1460</v>
      </c>
      <c r="B39" s="832" t="s">
        <v>1385</v>
      </c>
      <c r="C39" s="832" t="s">
        <v>1386</v>
      </c>
      <c r="D39" s="832" t="s">
        <v>980</v>
      </c>
      <c r="E39" s="832" t="s">
        <v>1387</v>
      </c>
      <c r="F39" s="849"/>
      <c r="G39" s="849"/>
      <c r="H39" s="837"/>
      <c r="I39" s="849">
        <v>2</v>
      </c>
      <c r="J39" s="849">
        <v>0</v>
      </c>
      <c r="K39" s="837"/>
      <c r="L39" s="849">
        <v>2</v>
      </c>
      <c r="M39" s="850">
        <v>0</v>
      </c>
    </row>
    <row r="40" spans="1:13" ht="14.4" customHeight="1" x14ac:dyDescent="0.3">
      <c r="A40" s="831" t="s">
        <v>1460</v>
      </c>
      <c r="B40" s="832" t="s">
        <v>2253</v>
      </c>
      <c r="C40" s="832" t="s">
        <v>1679</v>
      </c>
      <c r="D40" s="832" t="s">
        <v>1680</v>
      </c>
      <c r="E40" s="832" t="s">
        <v>1400</v>
      </c>
      <c r="F40" s="849"/>
      <c r="G40" s="849"/>
      <c r="H40" s="837">
        <v>0</v>
      </c>
      <c r="I40" s="849">
        <v>8</v>
      </c>
      <c r="J40" s="849">
        <v>527.91999999999996</v>
      </c>
      <c r="K40" s="837">
        <v>1</v>
      </c>
      <c r="L40" s="849">
        <v>8</v>
      </c>
      <c r="M40" s="850">
        <v>527.91999999999996</v>
      </c>
    </row>
    <row r="41" spans="1:13" ht="14.4" customHeight="1" x14ac:dyDescent="0.3">
      <c r="A41" s="831" t="s">
        <v>1460</v>
      </c>
      <c r="B41" s="832" t="s">
        <v>2254</v>
      </c>
      <c r="C41" s="832" t="s">
        <v>1694</v>
      </c>
      <c r="D41" s="832" t="s">
        <v>1695</v>
      </c>
      <c r="E41" s="832" t="s">
        <v>1400</v>
      </c>
      <c r="F41" s="849">
        <v>3</v>
      </c>
      <c r="G41" s="849">
        <v>396</v>
      </c>
      <c r="H41" s="837">
        <v>1</v>
      </c>
      <c r="I41" s="849"/>
      <c r="J41" s="849"/>
      <c r="K41" s="837">
        <v>0</v>
      </c>
      <c r="L41" s="849">
        <v>3</v>
      </c>
      <c r="M41" s="850">
        <v>396</v>
      </c>
    </row>
    <row r="42" spans="1:13" ht="14.4" customHeight="1" x14ac:dyDescent="0.3">
      <c r="A42" s="831" t="s">
        <v>1460</v>
      </c>
      <c r="B42" s="832" t="s">
        <v>2255</v>
      </c>
      <c r="C42" s="832" t="s">
        <v>1814</v>
      </c>
      <c r="D42" s="832" t="s">
        <v>1815</v>
      </c>
      <c r="E42" s="832" t="s">
        <v>1816</v>
      </c>
      <c r="F42" s="849"/>
      <c r="G42" s="849"/>
      <c r="H42" s="837">
        <v>0</v>
      </c>
      <c r="I42" s="849">
        <v>4</v>
      </c>
      <c r="J42" s="849">
        <v>322.12</v>
      </c>
      <c r="K42" s="837">
        <v>1</v>
      </c>
      <c r="L42" s="849">
        <v>4</v>
      </c>
      <c r="M42" s="850">
        <v>322.12</v>
      </c>
    </row>
    <row r="43" spans="1:13" ht="14.4" customHeight="1" x14ac:dyDescent="0.3">
      <c r="A43" s="831" t="s">
        <v>1460</v>
      </c>
      <c r="B43" s="832" t="s">
        <v>2255</v>
      </c>
      <c r="C43" s="832" t="s">
        <v>1817</v>
      </c>
      <c r="D43" s="832" t="s">
        <v>1815</v>
      </c>
      <c r="E43" s="832" t="s">
        <v>1818</v>
      </c>
      <c r="F43" s="849"/>
      <c r="G43" s="849"/>
      <c r="H43" s="837">
        <v>0</v>
      </c>
      <c r="I43" s="849">
        <v>1</v>
      </c>
      <c r="J43" s="849">
        <v>533.42999999999995</v>
      </c>
      <c r="K43" s="837">
        <v>1</v>
      </c>
      <c r="L43" s="849">
        <v>1</v>
      </c>
      <c r="M43" s="850">
        <v>533.42999999999995</v>
      </c>
    </row>
    <row r="44" spans="1:13" ht="14.4" customHeight="1" x14ac:dyDescent="0.3">
      <c r="A44" s="831" t="s">
        <v>1460</v>
      </c>
      <c r="B44" s="832" t="s">
        <v>2256</v>
      </c>
      <c r="C44" s="832" t="s">
        <v>1690</v>
      </c>
      <c r="D44" s="832" t="s">
        <v>1691</v>
      </c>
      <c r="E44" s="832" t="s">
        <v>1692</v>
      </c>
      <c r="F44" s="849"/>
      <c r="G44" s="849"/>
      <c r="H44" s="837">
        <v>0</v>
      </c>
      <c r="I44" s="849">
        <v>3</v>
      </c>
      <c r="J44" s="849">
        <v>1685.28</v>
      </c>
      <c r="K44" s="837">
        <v>1</v>
      </c>
      <c r="L44" s="849">
        <v>3</v>
      </c>
      <c r="M44" s="850">
        <v>1685.28</v>
      </c>
    </row>
    <row r="45" spans="1:13" ht="14.4" customHeight="1" x14ac:dyDescent="0.3">
      <c r="A45" s="831" t="s">
        <v>1460</v>
      </c>
      <c r="B45" s="832" t="s">
        <v>2257</v>
      </c>
      <c r="C45" s="832" t="s">
        <v>1822</v>
      </c>
      <c r="D45" s="832" t="s">
        <v>1823</v>
      </c>
      <c r="E45" s="832" t="s">
        <v>1824</v>
      </c>
      <c r="F45" s="849">
        <v>6</v>
      </c>
      <c r="G45" s="849">
        <v>599.64</v>
      </c>
      <c r="H45" s="837">
        <v>1</v>
      </c>
      <c r="I45" s="849"/>
      <c r="J45" s="849"/>
      <c r="K45" s="837">
        <v>0</v>
      </c>
      <c r="L45" s="849">
        <v>6</v>
      </c>
      <c r="M45" s="850">
        <v>599.64</v>
      </c>
    </row>
    <row r="46" spans="1:13" ht="14.4" customHeight="1" x14ac:dyDescent="0.3">
      <c r="A46" s="831" t="s">
        <v>1460</v>
      </c>
      <c r="B46" s="832" t="s">
        <v>2257</v>
      </c>
      <c r="C46" s="832" t="s">
        <v>1831</v>
      </c>
      <c r="D46" s="832" t="s">
        <v>1832</v>
      </c>
      <c r="E46" s="832" t="s">
        <v>1833</v>
      </c>
      <c r="F46" s="849">
        <v>3</v>
      </c>
      <c r="G46" s="849">
        <v>150.96</v>
      </c>
      <c r="H46" s="837">
        <v>1</v>
      </c>
      <c r="I46" s="849"/>
      <c r="J46" s="849"/>
      <c r="K46" s="837">
        <v>0</v>
      </c>
      <c r="L46" s="849">
        <v>3</v>
      </c>
      <c r="M46" s="850">
        <v>150.96</v>
      </c>
    </row>
    <row r="47" spans="1:13" ht="14.4" customHeight="1" x14ac:dyDescent="0.3">
      <c r="A47" s="831" t="s">
        <v>1461</v>
      </c>
      <c r="B47" s="832" t="s">
        <v>1248</v>
      </c>
      <c r="C47" s="832" t="s">
        <v>2169</v>
      </c>
      <c r="D47" s="832" t="s">
        <v>760</v>
      </c>
      <c r="E47" s="832" t="s">
        <v>2170</v>
      </c>
      <c r="F47" s="849"/>
      <c r="G47" s="849"/>
      <c r="H47" s="837"/>
      <c r="I47" s="849">
        <v>2</v>
      </c>
      <c r="J47" s="849">
        <v>0</v>
      </c>
      <c r="K47" s="837"/>
      <c r="L47" s="849">
        <v>2</v>
      </c>
      <c r="M47" s="850">
        <v>0</v>
      </c>
    </row>
    <row r="48" spans="1:13" ht="14.4" customHeight="1" x14ac:dyDescent="0.3">
      <c r="A48" s="831" t="s">
        <v>1461</v>
      </c>
      <c r="B48" s="832" t="s">
        <v>1269</v>
      </c>
      <c r="C48" s="832" t="s">
        <v>2134</v>
      </c>
      <c r="D48" s="832" t="s">
        <v>958</v>
      </c>
      <c r="E48" s="832" t="s">
        <v>1271</v>
      </c>
      <c r="F48" s="849">
        <v>4</v>
      </c>
      <c r="G48" s="849">
        <v>110</v>
      </c>
      <c r="H48" s="837">
        <v>1</v>
      </c>
      <c r="I48" s="849"/>
      <c r="J48" s="849"/>
      <c r="K48" s="837">
        <v>0</v>
      </c>
      <c r="L48" s="849">
        <v>4</v>
      </c>
      <c r="M48" s="850">
        <v>110</v>
      </c>
    </row>
    <row r="49" spans="1:13" ht="14.4" customHeight="1" x14ac:dyDescent="0.3">
      <c r="A49" s="831" t="s">
        <v>1461</v>
      </c>
      <c r="B49" s="832" t="s">
        <v>1295</v>
      </c>
      <c r="C49" s="832" t="s">
        <v>2166</v>
      </c>
      <c r="D49" s="832" t="s">
        <v>2167</v>
      </c>
      <c r="E49" s="832" t="s">
        <v>2168</v>
      </c>
      <c r="F49" s="849"/>
      <c r="G49" s="849"/>
      <c r="H49" s="837">
        <v>0</v>
      </c>
      <c r="I49" s="849">
        <v>2</v>
      </c>
      <c r="J49" s="849">
        <v>299.04000000000002</v>
      </c>
      <c r="K49" s="837">
        <v>1</v>
      </c>
      <c r="L49" s="849">
        <v>2</v>
      </c>
      <c r="M49" s="850">
        <v>299.04000000000002</v>
      </c>
    </row>
    <row r="50" spans="1:13" ht="14.4" customHeight="1" x14ac:dyDescent="0.3">
      <c r="A50" s="831" t="s">
        <v>1461</v>
      </c>
      <c r="B50" s="832" t="s">
        <v>2247</v>
      </c>
      <c r="C50" s="832" t="s">
        <v>1751</v>
      </c>
      <c r="D50" s="832" t="s">
        <v>1749</v>
      </c>
      <c r="E50" s="832" t="s">
        <v>1752</v>
      </c>
      <c r="F50" s="849"/>
      <c r="G50" s="849"/>
      <c r="H50" s="837">
        <v>0</v>
      </c>
      <c r="I50" s="849">
        <v>1</v>
      </c>
      <c r="J50" s="849">
        <v>193.68</v>
      </c>
      <c r="K50" s="837">
        <v>1</v>
      </c>
      <c r="L50" s="849">
        <v>1</v>
      </c>
      <c r="M50" s="850">
        <v>193.68</v>
      </c>
    </row>
    <row r="51" spans="1:13" ht="14.4" customHeight="1" x14ac:dyDescent="0.3">
      <c r="A51" s="831" t="s">
        <v>1461</v>
      </c>
      <c r="B51" s="832" t="s">
        <v>2248</v>
      </c>
      <c r="C51" s="832" t="s">
        <v>1764</v>
      </c>
      <c r="D51" s="832" t="s">
        <v>1762</v>
      </c>
      <c r="E51" s="832" t="s">
        <v>1765</v>
      </c>
      <c r="F51" s="849">
        <v>2</v>
      </c>
      <c r="G51" s="849">
        <v>1105.28</v>
      </c>
      <c r="H51" s="837">
        <v>1</v>
      </c>
      <c r="I51" s="849"/>
      <c r="J51" s="849"/>
      <c r="K51" s="837">
        <v>0</v>
      </c>
      <c r="L51" s="849">
        <v>2</v>
      </c>
      <c r="M51" s="850">
        <v>1105.28</v>
      </c>
    </row>
    <row r="52" spans="1:13" ht="14.4" customHeight="1" x14ac:dyDescent="0.3">
      <c r="A52" s="831" t="s">
        <v>1461</v>
      </c>
      <c r="B52" s="832" t="s">
        <v>2248</v>
      </c>
      <c r="C52" s="832" t="s">
        <v>1936</v>
      </c>
      <c r="D52" s="832" t="s">
        <v>1762</v>
      </c>
      <c r="E52" s="832" t="s">
        <v>1771</v>
      </c>
      <c r="F52" s="849">
        <v>2</v>
      </c>
      <c r="G52" s="849">
        <v>711.58</v>
      </c>
      <c r="H52" s="837">
        <v>1</v>
      </c>
      <c r="I52" s="849"/>
      <c r="J52" s="849"/>
      <c r="K52" s="837">
        <v>0</v>
      </c>
      <c r="L52" s="849">
        <v>2</v>
      </c>
      <c r="M52" s="850">
        <v>711.58</v>
      </c>
    </row>
    <row r="53" spans="1:13" ht="14.4" customHeight="1" x14ac:dyDescent="0.3">
      <c r="A53" s="831" t="s">
        <v>1461</v>
      </c>
      <c r="B53" s="832" t="s">
        <v>2248</v>
      </c>
      <c r="C53" s="832" t="s">
        <v>1994</v>
      </c>
      <c r="D53" s="832" t="s">
        <v>1995</v>
      </c>
      <c r="E53" s="832" t="s">
        <v>1767</v>
      </c>
      <c r="F53" s="849">
        <v>2</v>
      </c>
      <c r="G53" s="849">
        <v>2038.92</v>
      </c>
      <c r="H53" s="837">
        <v>1</v>
      </c>
      <c r="I53" s="849"/>
      <c r="J53" s="849"/>
      <c r="K53" s="837">
        <v>0</v>
      </c>
      <c r="L53" s="849">
        <v>2</v>
      </c>
      <c r="M53" s="850">
        <v>2038.92</v>
      </c>
    </row>
    <row r="54" spans="1:13" ht="14.4" customHeight="1" x14ac:dyDescent="0.3">
      <c r="A54" s="831" t="s">
        <v>1461</v>
      </c>
      <c r="B54" s="832" t="s">
        <v>2248</v>
      </c>
      <c r="C54" s="832" t="s">
        <v>2135</v>
      </c>
      <c r="D54" s="832" t="s">
        <v>1995</v>
      </c>
      <c r="E54" s="832" t="s">
        <v>1765</v>
      </c>
      <c r="F54" s="849">
        <v>9</v>
      </c>
      <c r="G54" s="849">
        <v>4973.76</v>
      </c>
      <c r="H54" s="837">
        <v>1</v>
      </c>
      <c r="I54" s="849"/>
      <c r="J54" s="849"/>
      <c r="K54" s="837">
        <v>0</v>
      </c>
      <c r="L54" s="849">
        <v>9</v>
      </c>
      <c r="M54" s="850">
        <v>4973.76</v>
      </c>
    </row>
    <row r="55" spans="1:13" ht="14.4" customHeight="1" x14ac:dyDescent="0.3">
      <c r="A55" s="831" t="s">
        <v>1461</v>
      </c>
      <c r="B55" s="832" t="s">
        <v>2248</v>
      </c>
      <c r="C55" s="832" t="s">
        <v>1768</v>
      </c>
      <c r="D55" s="832" t="s">
        <v>1769</v>
      </c>
      <c r="E55" s="832" t="s">
        <v>1763</v>
      </c>
      <c r="F55" s="849"/>
      <c r="G55" s="849"/>
      <c r="H55" s="837">
        <v>0</v>
      </c>
      <c r="I55" s="849">
        <v>3</v>
      </c>
      <c r="J55" s="849">
        <v>6116.79</v>
      </c>
      <c r="K55" s="837">
        <v>1</v>
      </c>
      <c r="L55" s="849">
        <v>3</v>
      </c>
      <c r="M55" s="850">
        <v>6116.79</v>
      </c>
    </row>
    <row r="56" spans="1:13" ht="14.4" customHeight="1" x14ac:dyDescent="0.3">
      <c r="A56" s="831" t="s">
        <v>1461</v>
      </c>
      <c r="B56" s="832" t="s">
        <v>2248</v>
      </c>
      <c r="C56" s="832" t="s">
        <v>1770</v>
      </c>
      <c r="D56" s="832" t="s">
        <v>1769</v>
      </c>
      <c r="E56" s="832" t="s">
        <v>1771</v>
      </c>
      <c r="F56" s="849"/>
      <c r="G56" s="849"/>
      <c r="H56" s="837">
        <v>0</v>
      </c>
      <c r="I56" s="849">
        <v>4</v>
      </c>
      <c r="J56" s="849">
        <v>1423.16</v>
      </c>
      <c r="K56" s="837">
        <v>1</v>
      </c>
      <c r="L56" s="849">
        <v>4</v>
      </c>
      <c r="M56" s="850">
        <v>1423.16</v>
      </c>
    </row>
    <row r="57" spans="1:13" ht="14.4" customHeight="1" x14ac:dyDescent="0.3">
      <c r="A57" s="831" t="s">
        <v>1461</v>
      </c>
      <c r="B57" s="832" t="s">
        <v>2248</v>
      </c>
      <c r="C57" s="832" t="s">
        <v>1772</v>
      </c>
      <c r="D57" s="832" t="s">
        <v>1769</v>
      </c>
      <c r="E57" s="832" t="s">
        <v>1765</v>
      </c>
      <c r="F57" s="849"/>
      <c r="G57" s="849"/>
      <c r="H57" s="837">
        <v>0</v>
      </c>
      <c r="I57" s="849">
        <v>14</v>
      </c>
      <c r="J57" s="849">
        <v>7736.96</v>
      </c>
      <c r="K57" s="837">
        <v>1</v>
      </c>
      <c r="L57" s="849">
        <v>14</v>
      </c>
      <c r="M57" s="850">
        <v>7736.96</v>
      </c>
    </row>
    <row r="58" spans="1:13" ht="14.4" customHeight="1" x14ac:dyDescent="0.3">
      <c r="A58" s="831" t="s">
        <v>1461</v>
      </c>
      <c r="B58" s="832" t="s">
        <v>2248</v>
      </c>
      <c r="C58" s="832" t="s">
        <v>1773</v>
      </c>
      <c r="D58" s="832" t="s">
        <v>1769</v>
      </c>
      <c r="E58" s="832" t="s">
        <v>1767</v>
      </c>
      <c r="F58" s="849"/>
      <c r="G58" s="849"/>
      <c r="H58" s="837">
        <v>0</v>
      </c>
      <c r="I58" s="849">
        <v>16</v>
      </c>
      <c r="J58" s="849">
        <v>16311.36</v>
      </c>
      <c r="K58" s="837">
        <v>1</v>
      </c>
      <c r="L58" s="849">
        <v>16</v>
      </c>
      <c r="M58" s="850">
        <v>16311.36</v>
      </c>
    </row>
    <row r="59" spans="1:13" ht="14.4" customHeight="1" x14ac:dyDescent="0.3">
      <c r="A59" s="831" t="s">
        <v>1461</v>
      </c>
      <c r="B59" s="832" t="s">
        <v>2248</v>
      </c>
      <c r="C59" s="832" t="s">
        <v>1996</v>
      </c>
      <c r="D59" s="832" t="s">
        <v>1995</v>
      </c>
      <c r="E59" s="832" t="s">
        <v>1771</v>
      </c>
      <c r="F59" s="849">
        <v>8</v>
      </c>
      <c r="G59" s="849">
        <v>2846.32</v>
      </c>
      <c r="H59" s="837">
        <v>1</v>
      </c>
      <c r="I59" s="849"/>
      <c r="J59" s="849"/>
      <c r="K59" s="837">
        <v>0</v>
      </c>
      <c r="L59" s="849">
        <v>8</v>
      </c>
      <c r="M59" s="850">
        <v>2846.32</v>
      </c>
    </row>
    <row r="60" spans="1:13" ht="14.4" customHeight="1" x14ac:dyDescent="0.3">
      <c r="A60" s="831" t="s">
        <v>1461</v>
      </c>
      <c r="B60" s="832" t="s">
        <v>2249</v>
      </c>
      <c r="C60" s="832" t="s">
        <v>1970</v>
      </c>
      <c r="D60" s="832" t="s">
        <v>1698</v>
      </c>
      <c r="E60" s="832" t="s">
        <v>1971</v>
      </c>
      <c r="F60" s="849">
        <v>6</v>
      </c>
      <c r="G60" s="849">
        <v>1396.08</v>
      </c>
      <c r="H60" s="837">
        <v>1</v>
      </c>
      <c r="I60" s="849"/>
      <c r="J60" s="849"/>
      <c r="K60" s="837">
        <v>0</v>
      </c>
      <c r="L60" s="849">
        <v>6</v>
      </c>
      <c r="M60" s="850">
        <v>1396.08</v>
      </c>
    </row>
    <row r="61" spans="1:13" ht="14.4" customHeight="1" x14ac:dyDescent="0.3">
      <c r="A61" s="831" t="s">
        <v>1461</v>
      </c>
      <c r="B61" s="832" t="s">
        <v>2249</v>
      </c>
      <c r="C61" s="832" t="s">
        <v>2039</v>
      </c>
      <c r="D61" s="832" t="s">
        <v>1701</v>
      </c>
      <c r="E61" s="832" t="s">
        <v>1713</v>
      </c>
      <c r="F61" s="849">
        <v>6</v>
      </c>
      <c r="G61" s="849">
        <v>8725.380000000001</v>
      </c>
      <c r="H61" s="837">
        <v>1</v>
      </c>
      <c r="I61" s="849"/>
      <c r="J61" s="849"/>
      <c r="K61" s="837">
        <v>0</v>
      </c>
      <c r="L61" s="849">
        <v>6</v>
      </c>
      <c r="M61" s="850">
        <v>8725.380000000001</v>
      </c>
    </row>
    <row r="62" spans="1:13" ht="14.4" customHeight="1" x14ac:dyDescent="0.3">
      <c r="A62" s="831" t="s">
        <v>1461</v>
      </c>
      <c r="B62" s="832" t="s">
        <v>2249</v>
      </c>
      <c r="C62" s="832" t="s">
        <v>1853</v>
      </c>
      <c r="D62" s="832" t="s">
        <v>1698</v>
      </c>
      <c r="E62" s="832" t="s">
        <v>1854</v>
      </c>
      <c r="F62" s="849">
        <v>12</v>
      </c>
      <c r="G62" s="849">
        <v>17450.760000000002</v>
      </c>
      <c r="H62" s="837">
        <v>1</v>
      </c>
      <c r="I62" s="849"/>
      <c r="J62" s="849"/>
      <c r="K62" s="837">
        <v>0</v>
      </c>
      <c r="L62" s="849">
        <v>12</v>
      </c>
      <c r="M62" s="850">
        <v>17450.760000000002</v>
      </c>
    </row>
    <row r="63" spans="1:13" ht="14.4" customHeight="1" x14ac:dyDescent="0.3">
      <c r="A63" s="831" t="s">
        <v>1461</v>
      </c>
      <c r="B63" s="832" t="s">
        <v>2249</v>
      </c>
      <c r="C63" s="832" t="s">
        <v>1855</v>
      </c>
      <c r="D63" s="832" t="s">
        <v>1698</v>
      </c>
      <c r="E63" s="832" t="s">
        <v>1856</v>
      </c>
      <c r="F63" s="849">
        <v>6</v>
      </c>
      <c r="G63" s="849">
        <v>2908.5</v>
      </c>
      <c r="H63" s="837">
        <v>1</v>
      </c>
      <c r="I63" s="849"/>
      <c r="J63" s="849"/>
      <c r="K63" s="837">
        <v>0</v>
      </c>
      <c r="L63" s="849">
        <v>6</v>
      </c>
      <c r="M63" s="850">
        <v>2908.5</v>
      </c>
    </row>
    <row r="64" spans="1:13" ht="14.4" customHeight="1" x14ac:dyDescent="0.3">
      <c r="A64" s="831" t="s">
        <v>1461</v>
      </c>
      <c r="B64" s="832" t="s">
        <v>2249</v>
      </c>
      <c r="C64" s="832" t="s">
        <v>1857</v>
      </c>
      <c r="D64" s="832" t="s">
        <v>1704</v>
      </c>
      <c r="E64" s="832" t="s">
        <v>1858</v>
      </c>
      <c r="F64" s="849">
        <v>10</v>
      </c>
      <c r="G64" s="849">
        <v>4847.5</v>
      </c>
      <c r="H64" s="837">
        <v>1</v>
      </c>
      <c r="I64" s="849"/>
      <c r="J64" s="849"/>
      <c r="K64" s="837">
        <v>0</v>
      </c>
      <c r="L64" s="849">
        <v>10</v>
      </c>
      <c r="M64" s="850">
        <v>4847.5</v>
      </c>
    </row>
    <row r="65" spans="1:13" ht="14.4" customHeight="1" x14ac:dyDescent="0.3">
      <c r="A65" s="831" t="s">
        <v>1461</v>
      </c>
      <c r="B65" s="832" t="s">
        <v>2249</v>
      </c>
      <c r="C65" s="832" t="s">
        <v>1703</v>
      </c>
      <c r="D65" s="832" t="s">
        <v>1704</v>
      </c>
      <c r="E65" s="832" t="s">
        <v>1705</v>
      </c>
      <c r="F65" s="849">
        <v>6</v>
      </c>
      <c r="G65" s="849">
        <v>5816.88</v>
      </c>
      <c r="H65" s="837">
        <v>1</v>
      </c>
      <c r="I65" s="849"/>
      <c r="J65" s="849"/>
      <c r="K65" s="837">
        <v>0</v>
      </c>
      <c r="L65" s="849">
        <v>6</v>
      </c>
      <c r="M65" s="850">
        <v>5816.88</v>
      </c>
    </row>
    <row r="66" spans="1:13" ht="14.4" customHeight="1" x14ac:dyDescent="0.3">
      <c r="A66" s="831" t="s">
        <v>1461</v>
      </c>
      <c r="B66" s="832" t="s">
        <v>2249</v>
      </c>
      <c r="C66" s="832" t="s">
        <v>1706</v>
      </c>
      <c r="D66" s="832" t="s">
        <v>1707</v>
      </c>
      <c r="E66" s="832" t="s">
        <v>1702</v>
      </c>
      <c r="F66" s="849"/>
      <c r="G66" s="849"/>
      <c r="H66" s="837">
        <v>0</v>
      </c>
      <c r="I66" s="849">
        <v>4</v>
      </c>
      <c r="J66" s="849">
        <v>1939</v>
      </c>
      <c r="K66" s="837">
        <v>1</v>
      </c>
      <c r="L66" s="849">
        <v>4</v>
      </c>
      <c r="M66" s="850">
        <v>1939</v>
      </c>
    </row>
    <row r="67" spans="1:13" ht="14.4" customHeight="1" x14ac:dyDescent="0.3">
      <c r="A67" s="831" t="s">
        <v>1461</v>
      </c>
      <c r="B67" s="832" t="s">
        <v>2249</v>
      </c>
      <c r="C67" s="832" t="s">
        <v>1708</v>
      </c>
      <c r="D67" s="832" t="s">
        <v>1707</v>
      </c>
      <c r="E67" s="832" t="s">
        <v>1709</v>
      </c>
      <c r="F67" s="849"/>
      <c r="G67" s="849"/>
      <c r="H67" s="837">
        <v>0</v>
      </c>
      <c r="I67" s="849">
        <v>6</v>
      </c>
      <c r="J67" s="849">
        <v>5816.88</v>
      </c>
      <c r="K67" s="837">
        <v>1</v>
      </c>
      <c r="L67" s="849">
        <v>6</v>
      </c>
      <c r="M67" s="850">
        <v>5816.88</v>
      </c>
    </row>
    <row r="68" spans="1:13" ht="14.4" customHeight="1" x14ac:dyDescent="0.3">
      <c r="A68" s="831" t="s">
        <v>1461</v>
      </c>
      <c r="B68" s="832" t="s">
        <v>2249</v>
      </c>
      <c r="C68" s="832" t="s">
        <v>1710</v>
      </c>
      <c r="D68" s="832" t="s">
        <v>1707</v>
      </c>
      <c r="E68" s="832" t="s">
        <v>1711</v>
      </c>
      <c r="F68" s="849"/>
      <c r="G68" s="849"/>
      <c r="H68" s="837">
        <v>0</v>
      </c>
      <c r="I68" s="849">
        <v>8</v>
      </c>
      <c r="J68" s="849">
        <v>15511.76</v>
      </c>
      <c r="K68" s="837">
        <v>1</v>
      </c>
      <c r="L68" s="849">
        <v>8</v>
      </c>
      <c r="M68" s="850">
        <v>15511.76</v>
      </c>
    </row>
    <row r="69" spans="1:13" ht="14.4" customHeight="1" x14ac:dyDescent="0.3">
      <c r="A69" s="831" t="s">
        <v>1461</v>
      </c>
      <c r="B69" s="832" t="s">
        <v>2250</v>
      </c>
      <c r="C69" s="832" t="s">
        <v>1669</v>
      </c>
      <c r="D69" s="832" t="s">
        <v>1670</v>
      </c>
      <c r="E69" s="832" t="s">
        <v>1671</v>
      </c>
      <c r="F69" s="849">
        <v>6</v>
      </c>
      <c r="G69" s="849">
        <v>4524.24</v>
      </c>
      <c r="H69" s="837">
        <v>1</v>
      </c>
      <c r="I69" s="849"/>
      <c r="J69" s="849"/>
      <c r="K69" s="837">
        <v>0</v>
      </c>
      <c r="L69" s="849">
        <v>6</v>
      </c>
      <c r="M69" s="850">
        <v>4524.24</v>
      </c>
    </row>
    <row r="70" spans="1:13" ht="14.4" customHeight="1" x14ac:dyDescent="0.3">
      <c r="A70" s="831" t="s">
        <v>1461</v>
      </c>
      <c r="B70" s="832" t="s">
        <v>2250</v>
      </c>
      <c r="C70" s="832" t="s">
        <v>1672</v>
      </c>
      <c r="D70" s="832" t="s">
        <v>1670</v>
      </c>
      <c r="E70" s="832" t="s">
        <v>1673</v>
      </c>
      <c r="F70" s="849">
        <v>5</v>
      </c>
      <c r="G70" s="849">
        <v>5655.2999999999993</v>
      </c>
      <c r="H70" s="837">
        <v>1</v>
      </c>
      <c r="I70" s="849"/>
      <c r="J70" s="849"/>
      <c r="K70" s="837">
        <v>0</v>
      </c>
      <c r="L70" s="849">
        <v>5</v>
      </c>
      <c r="M70" s="850">
        <v>5655.2999999999993</v>
      </c>
    </row>
    <row r="71" spans="1:13" ht="14.4" customHeight="1" x14ac:dyDescent="0.3">
      <c r="A71" s="831" t="s">
        <v>1461</v>
      </c>
      <c r="B71" s="832" t="s">
        <v>2250</v>
      </c>
      <c r="C71" s="832" t="s">
        <v>1674</v>
      </c>
      <c r="D71" s="832" t="s">
        <v>1670</v>
      </c>
      <c r="E71" s="832" t="s">
        <v>1675</v>
      </c>
      <c r="F71" s="849">
        <v>11</v>
      </c>
      <c r="G71" s="849">
        <v>16588.879999999997</v>
      </c>
      <c r="H71" s="837">
        <v>1</v>
      </c>
      <c r="I71" s="849"/>
      <c r="J71" s="849"/>
      <c r="K71" s="837">
        <v>0</v>
      </c>
      <c r="L71" s="849">
        <v>11</v>
      </c>
      <c r="M71" s="850">
        <v>16588.879999999997</v>
      </c>
    </row>
    <row r="72" spans="1:13" ht="14.4" customHeight="1" x14ac:dyDescent="0.3">
      <c r="A72" s="831" t="s">
        <v>1461</v>
      </c>
      <c r="B72" s="832" t="s">
        <v>2250</v>
      </c>
      <c r="C72" s="832" t="s">
        <v>2112</v>
      </c>
      <c r="D72" s="832" t="s">
        <v>2113</v>
      </c>
      <c r="E72" s="832" t="s">
        <v>1673</v>
      </c>
      <c r="F72" s="849">
        <v>5</v>
      </c>
      <c r="G72" s="849">
        <v>5655.2999999999993</v>
      </c>
      <c r="H72" s="837">
        <v>1</v>
      </c>
      <c r="I72" s="849"/>
      <c r="J72" s="849"/>
      <c r="K72" s="837">
        <v>0</v>
      </c>
      <c r="L72" s="849">
        <v>5</v>
      </c>
      <c r="M72" s="850">
        <v>5655.2999999999993</v>
      </c>
    </row>
    <row r="73" spans="1:13" ht="14.4" customHeight="1" x14ac:dyDescent="0.3">
      <c r="A73" s="831" t="s">
        <v>1461</v>
      </c>
      <c r="B73" s="832" t="s">
        <v>1237</v>
      </c>
      <c r="C73" s="832" t="s">
        <v>1369</v>
      </c>
      <c r="D73" s="832" t="s">
        <v>1370</v>
      </c>
      <c r="E73" s="832" t="s">
        <v>1371</v>
      </c>
      <c r="F73" s="849"/>
      <c r="G73" s="849"/>
      <c r="H73" s="837"/>
      <c r="I73" s="849">
        <v>8</v>
      </c>
      <c r="J73" s="849">
        <v>0</v>
      </c>
      <c r="K73" s="837"/>
      <c r="L73" s="849">
        <v>8</v>
      </c>
      <c r="M73" s="850">
        <v>0</v>
      </c>
    </row>
    <row r="74" spans="1:13" ht="14.4" customHeight="1" x14ac:dyDescent="0.3">
      <c r="A74" s="831" t="s">
        <v>1461</v>
      </c>
      <c r="B74" s="832" t="s">
        <v>2258</v>
      </c>
      <c r="C74" s="832" t="s">
        <v>2001</v>
      </c>
      <c r="D74" s="832" t="s">
        <v>2002</v>
      </c>
      <c r="E74" s="832" t="s">
        <v>2003</v>
      </c>
      <c r="F74" s="849">
        <v>2</v>
      </c>
      <c r="G74" s="849">
        <v>120.78</v>
      </c>
      <c r="H74" s="837">
        <v>1</v>
      </c>
      <c r="I74" s="849"/>
      <c r="J74" s="849"/>
      <c r="K74" s="837">
        <v>0</v>
      </c>
      <c r="L74" s="849">
        <v>2</v>
      </c>
      <c r="M74" s="850">
        <v>120.78</v>
      </c>
    </row>
    <row r="75" spans="1:13" ht="14.4" customHeight="1" x14ac:dyDescent="0.3">
      <c r="A75" s="831" t="s">
        <v>1461</v>
      </c>
      <c r="B75" s="832" t="s">
        <v>2252</v>
      </c>
      <c r="C75" s="832" t="s">
        <v>2136</v>
      </c>
      <c r="D75" s="832" t="s">
        <v>1838</v>
      </c>
      <c r="E75" s="832" t="s">
        <v>1781</v>
      </c>
      <c r="F75" s="849">
        <v>2</v>
      </c>
      <c r="G75" s="849">
        <v>1195.76</v>
      </c>
      <c r="H75" s="837">
        <v>1</v>
      </c>
      <c r="I75" s="849"/>
      <c r="J75" s="849"/>
      <c r="K75" s="837">
        <v>0</v>
      </c>
      <c r="L75" s="849">
        <v>2</v>
      </c>
      <c r="M75" s="850">
        <v>1195.76</v>
      </c>
    </row>
    <row r="76" spans="1:13" ht="14.4" customHeight="1" x14ac:dyDescent="0.3">
      <c r="A76" s="831" t="s">
        <v>1461</v>
      </c>
      <c r="B76" s="832" t="s">
        <v>2252</v>
      </c>
      <c r="C76" s="832" t="s">
        <v>1883</v>
      </c>
      <c r="D76" s="832" t="s">
        <v>1838</v>
      </c>
      <c r="E76" s="832" t="s">
        <v>1784</v>
      </c>
      <c r="F76" s="849">
        <v>10</v>
      </c>
      <c r="G76" s="849">
        <v>11957.5</v>
      </c>
      <c r="H76" s="837">
        <v>1</v>
      </c>
      <c r="I76" s="849"/>
      <c r="J76" s="849"/>
      <c r="K76" s="837">
        <v>0</v>
      </c>
      <c r="L76" s="849">
        <v>10</v>
      </c>
      <c r="M76" s="850">
        <v>11957.5</v>
      </c>
    </row>
    <row r="77" spans="1:13" ht="14.4" customHeight="1" x14ac:dyDescent="0.3">
      <c r="A77" s="831" t="s">
        <v>1461</v>
      </c>
      <c r="B77" s="832" t="s">
        <v>2252</v>
      </c>
      <c r="C77" s="832" t="s">
        <v>1779</v>
      </c>
      <c r="D77" s="832" t="s">
        <v>1780</v>
      </c>
      <c r="E77" s="832" t="s">
        <v>1781</v>
      </c>
      <c r="F77" s="849"/>
      <c r="G77" s="849"/>
      <c r="H77" s="837">
        <v>0</v>
      </c>
      <c r="I77" s="849">
        <v>6</v>
      </c>
      <c r="J77" s="849">
        <v>3587.2799999999997</v>
      </c>
      <c r="K77" s="837">
        <v>1</v>
      </c>
      <c r="L77" s="849">
        <v>6</v>
      </c>
      <c r="M77" s="850">
        <v>3587.2799999999997</v>
      </c>
    </row>
    <row r="78" spans="1:13" ht="14.4" customHeight="1" x14ac:dyDescent="0.3">
      <c r="A78" s="831" t="s">
        <v>1461</v>
      </c>
      <c r="B78" s="832" t="s">
        <v>2252</v>
      </c>
      <c r="C78" s="832" t="s">
        <v>1782</v>
      </c>
      <c r="D78" s="832" t="s">
        <v>1783</v>
      </c>
      <c r="E78" s="832" t="s">
        <v>1784</v>
      </c>
      <c r="F78" s="849">
        <v>9</v>
      </c>
      <c r="G78" s="849">
        <v>15438.600000000002</v>
      </c>
      <c r="H78" s="837">
        <v>1</v>
      </c>
      <c r="I78" s="849"/>
      <c r="J78" s="849"/>
      <c r="K78" s="837">
        <v>0</v>
      </c>
      <c r="L78" s="849">
        <v>9</v>
      </c>
      <c r="M78" s="850">
        <v>15438.600000000002</v>
      </c>
    </row>
    <row r="79" spans="1:13" ht="14.4" customHeight="1" x14ac:dyDescent="0.3">
      <c r="A79" s="831" t="s">
        <v>1461</v>
      </c>
      <c r="B79" s="832" t="s">
        <v>2252</v>
      </c>
      <c r="C79" s="832" t="s">
        <v>1785</v>
      </c>
      <c r="D79" s="832" t="s">
        <v>1786</v>
      </c>
      <c r="E79" s="832" t="s">
        <v>1784</v>
      </c>
      <c r="F79" s="849">
        <v>13</v>
      </c>
      <c r="G79" s="849">
        <v>22301.24</v>
      </c>
      <c r="H79" s="837">
        <v>1</v>
      </c>
      <c r="I79" s="849"/>
      <c r="J79" s="849"/>
      <c r="K79" s="837">
        <v>0</v>
      </c>
      <c r="L79" s="849">
        <v>13</v>
      </c>
      <c r="M79" s="850">
        <v>22301.24</v>
      </c>
    </row>
    <row r="80" spans="1:13" ht="14.4" customHeight="1" x14ac:dyDescent="0.3">
      <c r="A80" s="831" t="s">
        <v>1461</v>
      </c>
      <c r="B80" s="832" t="s">
        <v>2252</v>
      </c>
      <c r="C80" s="832" t="s">
        <v>1788</v>
      </c>
      <c r="D80" s="832" t="s">
        <v>1780</v>
      </c>
      <c r="E80" s="832" t="s">
        <v>1784</v>
      </c>
      <c r="F80" s="849"/>
      <c r="G80" s="849"/>
      <c r="H80" s="837">
        <v>0</v>
      </c>
      <c r="I80" s="849">
        <v>13</v>
      </c>
      <c r="J80" s="849">
        <v>15544.75</v>
      </c>
      <c r="K80" s="837">
        <v>1</v>
      </c>
      <c r="L80" s="849">
        <v>13</v>
      </c>
      <c r="M80" s="850">
        <v>15544.75</v>
      </c>
    </row>
    <row r="81" spans="1:13" ht="14.4" customHeight="1" x14ac:dyDescent="0.3">
      <c r="A81" s="831" t="s">
        <v>1461</v>
      </c>
      <c r="B81" s="832" t="s">
        <v>2252</v>
      </c>
      <c r="C81" s="832" t="s">
        <v>1886</v>
      </c>
      <c r="D81" s="832" t="s">
        <v>1780</v>
      </c>
      <c r="E81" s="832" t="s">
        <v>1887</v>
      </c>
      <c r="F81" s="849"/>
      <c r="G81" s="849"/>
      <c r="H81" s="837">
        <v>0</v>
      </c>
      <c r="I81" s="849">
        <v>3</v>
      </c>
      <c r="J81" s="849">
        <v>7174.4400000000005</v>
      </c>
      <c r="K81" s="837">
        <v>1</v>
      </c>
      <c r="L81" s="849">
        <v>3</v>
      </c>
      <c r="M81" s="850">
        <v>7174.4400000000005</v>
      </c>
    </row>
    <row r="82" spans="1:13" ht="14.4" customHeight="1" x14ac:dyDescent="0.3">
      <c r="A82" s="831" t="s">
        <v>1461</v>
      </c>
      <c r="B82" s="832" t="s">
        <v>2259</v>
      </c>
      <c r="C82" s="832" t="s">
        <v>1954</v>
      </c>
      <c r="D82" s="832" t="s">
        <v>1955</v>
      </c>
      <c r="E82" s="832" t="s">
        <v>1956</v>
      </c>
      <c r="F82" s="849"/>
      <c r="G82" s="849"/>
      <c r="H82" s="837">
        <v>0</v>
      </c>
      <c r="I82" s="849">
        <v>1</v>
      </c>
      <c r="J82" s="849">
        <v>9.4</v>
      </c>
      <c r="K82" s="837">
        <v>1</v>
      </c>
      <c r="L82" s="849">
        <v>1</v>
      </c>
      <c r="M82" s="850">
        <v>9.4</v>
      </c>
    </row>
    <row r="83" spans="1:13" ht="14.4" customHeight="1" x14ac:dyDescent="0.3">
      <c r="A83" s="831" t="s">
        <v>1461</v>
      </c>
      <c r="B83" s="832" t="s">
        <v>1385</v>
      </c>
      <c r="C83" s="832" t="s">
        <v>2157</v>
      </c>
      <c r="D83" s="832" t="s">
        <v>2158</v>
      </c>
      <c r="E83" s="832" t="s">
        <v>1505</v>
      </c>
      <c r="F83" s="849">
        <v>2</v>
      </c>
      <c r="G83" s="849">
        <v>0</v>
      </c>
      <c r="H83" s="837"/>
      <c r="I83" s="849"/>
      <c r="J83" s="849"/>
      <c r="K83" s="837"/>
      <c r="L83" s="849">
        <v>2</v>
      </c>
      <c r="M83" s="850">
        <v>0</v>
      </c>
    </row>
    <row r="84" spans="1:13" ht="14.4" customHeight="1" x14ac:dyDescent="0.3">
      <c r="A84" s="831" t="s">
        <v>1461</v>
      </c>
      <c r="B84" s="832" t="s">
        <v>1385</v>
      </c>
      <c r="C84" s="832" t="s">
        <v>2159</v>
      </c>
      <c r="D84" s="832" t="s">
        <v>2160</v>
      </c>
      <c r="E84" s="832" t="s">
        <v>2032</v>
      </c>
      <c r="F84" s="849">
        <v>1</v>
      </c>
      <c r="G84" s="849">
        <v>0</v>
      </c>
      <c r="H84" s="837"/>
      <c r="I84" s="849"/>
      <c r="J84" s="849"/>
      <c r="K84" s="837"/>
      <c r="L84" s="849">
        <v>1</v>
      </c>
      <c r="M84" s="850">
        <v>0</v>
      </c>
    </row>
    <row r="85" spans="1:13" ht="14.4" customHeight="1" x14ac:dyDescent="0.3">
      <c r="A85" s="831" t="s">
        <v>1461</v>
      </c>
      <c r="B85" s="832" t="s">
        <v>1385</v>
      </c>
      <c r="C85" s="832" t="s">
        <v>1386</v>
      </c>
      <c r="D85" s="832" t="s">
        <v>980</v>
      </c>
      <c r="E85" s="832" t="s">
        <v>1387</v>
      </c>
      <c r="F85" s="849"/>
      <c r="G85" s="849"/>
      <c r="H85" s="837"/>
      <c r="I85" s="849">
        <v>6</v>
      </c>
      <c r="J85" s="849">
        <v>0</v>
      </c>
      <c r="K85" s="837"/>
      <c r="L85" s="849">
        <v>6</v>
      </c>
      <c r="M85" s="850">
        <v>0</v>
      </c>
    </row>
    <row r="86" spans="1:13" ht="14.4" customHeight="1" x14ac:dyDescent="0.3">
      <c r="A86" s="831" t="s">
        <v>1461</v>
      </c>
      <c r="B86" s="832" t="s">
        <v>2253</v>
      </c>
      <c r="C86" s="832" t="s">
        <v>1679</v>
      </c>
      <c r="D86" s="832" t="s">
        <v>1680</v>
      </c>
      <c r="E86" s="832" t="s">
        <v>1400</v>
      </c>
      <c r="F86" s="849"/>
      <c r="G86" s="849"/>
      <c r="H86" s="837">
        <v>0</v>
      </c>
      <c r="I86" s="849">
        <v>3</v>
      </c>
      <c r="J86" s="849">
        <v>197.96999999999997</v>
      </c>
      <c r="K86" s="837">
        <v>1</v>
      </c>
      <c r="L86" s="849">
        <v>3</v>
      </c>
      <c r="M86" s="850">
        <v>197.96999999999997</v>
      </c>
    </row>
    <row r="87" spans="1:13" ht="14.4" customHeight="1" x14ac:dyDescent="0.3">
      <c r="A87" s="831" t="s">
        <v>1461</v>
      </c>
      <c r="B87" s="832" t="s">
        <v>2253</v>
      </c>
      <c r="C87" s="832" t="s">
        <v>1904</v>
      </c>
      <c r="D87" s="832" t="s">
        <v>1905</v>
      </c>
      <c r="E87" s="832" t="s">
        <v>1906</v>
      </c>
      <c r="F87" s="849"/>
      <c r="G87" s="849"/>
      <c r="H87" s="837">
        <v>0</v>
      </c>
      <c r="I87" s="849">
        <v>3</v>
      </c>
      <c r="J87" s="849">
        <v>396</v>
      </c>
      <c r="K87" s="837">
        <v>1</v>
      </c>
      <c r="L87" s="849">
        <v>3</v>
      </c>
      <c r="M87" s="850">
        <v>396</v>
      </c>
    </row>
    <row r="88" spans="1:13" ht="14.4" customHeight="1" x14ac:dyDescent="0.3">
      <c r="A88" s="831" t="s">
        <v>1461</v>
      </c>
      <c r="B88" s="832" t="s">
        <v>1388</v>
      </c>
      <c r="C88" s="832" t="s">
        <v>1873</v>
      </c>
      <c r="D88" s="832" t="s">
        <v>1874</v>
      </c>
      <c r="E88" s="832" t="s">
        <v>1391</v>
      </c>
      <c r="F88" s="849"/>
      <c r="G88" s="849"/>
      <c r="H88" s="837">
        <v>0</v>
      </c>
      <c r="I88" s="849">
        <v>1</v>
      </c>
      <c r="J88" s="849">
        <v>161.06</v>
      </c>
      <c r="K88" s="837">
        <v>1</v>
      </c>
      <c r="L88" s="849">
        <v>1</v>
      </c>
      <c r="M88" s="850">
        <v>161.06</v>
      </c>
    </row>
    <row r="89" spans="1:13" ht="14.4" customHeight="1" x14ac:dyDescent="0.3">
      <c r="A89" s="831" t="s">
        <v>1461</v>
      </c>
      <c r="B89" s="832" t="s">
        <v>2255</v>
      </c>
      <c r="C89" s="832" t="s">
        <v>1814</v>
      </c>
      <c r="D89" s="832" t="s">
        <v>1815</v>
      </c>
      <c r="E89" s="832" t="s">
        <v>1816</v>
      </c>
      <c r="F89" s="849"/>
      <c r="G89" s="849"/>
      <c r="H89" s="837">
        <v>0</v>
      </c>
      <c r="I89" s="849">
        <v>3</v>
      </c>
      <c r="J89" s="849">
        <v>241.59</v>
      </c>
      <c r="K89" s="837">
        <v>1</v>
      </c>
      <c r="L89" s="849">
        <v>3</v>
      </c>
      <c r="M89" s="850">
        <v>241.59</v>
      </c>
    </row>
    <row r="90" spans="1:13" ht="14.4" customHeight="1" x14ac:dyDescent="0.3">
      <c r="A90" s="831" t="s">
        <v>1461</v>
      </c>
      <c r="B90" s="832" t="s">
        <v>2255</v>
      </c>
      <c r="C90" s="832" t="s">
        <v>2153</v>
      </c>
      <c r="D90" s="832" t="s">
        <v>1815</v>
      </c>
      <c r="E90" s="832" t="s">
        <v>2154</v>
      </c>
      <c r="F90" s="849"/>
      <c r="G90" s="849"/>
      <c r="H90" s="837">
        <v>0</v>
      </c>
      <c r="I90" s="849">
        <v>2</v>
      </c>
      <c r="J90" s="849">
        <v>322.12</v>
      </c>
      <c r="K90" s="837">
        <v>1</v>
      </c>
      <c r="L90" s="849">
        <v>2</v>
      </c>
      <c r="M90" s="850">
        <v>322.12</v>
      </c>
    </row>
    <row r="91" spans="1:13" ht="14.4" customHeight="1" x14ac:dyDescent="0.3">
      <c r="A91" s="831" t="s">
        <v>1461</v>
      </c>
      <c r="B91" s="832" t="s">
        <v>2255</v>
      </c>
      <c r="C91" s="832" t="s">
        <v>2155</v>
      </c>
      <c r="D91" s="832" t="s">
        <v>1815</v>
      </c>
      <c r="E91" s="832" t="s">
        <v>2156</v>
      </c>
      <c r="F91" s="849"/>
      <c r="G91" s="849"/>
      <c r="H91" s="837">
        <v>0</v>
      </c>
      <c r="I91" s="849">
        <v>5</v>
      </c>
      <c r="J91" s="849">
        <v>2000.85</v>
      </c>
      <c r="K91" s="837">
        <v>1</v>
      </c>
      <c r="L91" s="849">
        <v>5</v>
      </c>
      <c r="M91" s="850">
        <v>2000.85</v>
      </c>
    </row>
    <row r="92" spans="1:13" ht="14.4" customHeight="1" x14ac:dyDescent="0.3">
      <c r="A92" s="831" t="s">
        <v>1461</v>
      </c>
      <c r="B92" s="832" t="s">
        <v>2255</v>
      </c>
      <c r="C92" s="832" t="s">
        <v>1817</v>
      </c>
      <c r="D92" s="832" t="s">
        <v>1815</v>
      </c>
      <c r="E92" s="832" t="s">
        <v>1818</v>
      </c>
      <c r="F92" s="849"/>
      <c r="G92" s="849"/>
      <c r="H92" s="837">
        <v>0</v>
      </c>
      <c r="I92" s="849">
        <v>3</v>
      </c>
      <c r="J92" s="849">
        <v>1600.29</v>
      </c>
      <c r="K92" s="837">
        <v>1</v>
      </c>
      <c r="L92" s="849">
        <v>3</v>
      </c>
      <c r="M92" s="850">
        <v>1600.29</v>
      </c>
    </row>
    <row r="93" spans="1:13" ht="14.4" customHeight="1" x14ac:dyDescent="0.3">
      <c r="A93" s="831" t="s">
        <v>1461</v>
      </c>
      <c r="B93" s="832" t="s">
        <v>2256</v>
      </c>
      <c r="C93" s="832" t="s">
        <v>1690</v>
      </c>
      <c r="D93" s="832" t="s">
        <v>1691</v>
      </c>
      <c r="E93" s="832" t="s">
        <v>1692</v>
      </c>
      <c r="F93" s="849"/>
      <c r="G93" s="849"/>
      <c r="H93" s="837">
        <v>0</v>
      </c>
      <c r="I93" s="849">
        <v>3</v>
      </c>
      <c r="J93" s="849">
        <v>1685.28</v>
      </c>
      <c r="K93" s="837">
        <v>1</v>
      </c>
      <c r="L93" s="849">
        <v>3</v>
      </c>
      <c r="M93" s="850">
        <v>1685.28</v>
      </c>
    </row>
    <row r="94" spans="1:13" ht="14.4" customHeight="1" x14ac:dyDescent="0.3">
      <c r="A94" s="831" t="s">
        <v>1461</v>
      </c>
      <c r="B94" s="832" t="s">
        <v>2260</v>
      </c>
      <c r="C94" s="832" t="s">
        <v>1549</v>
      </c>
      <c r="D94" s="832" t="s">
        <v>1550</v>
      </c>
      <c r="E94" s="832" t="s">
        <v>1551</v>
      </c>
      <c r="F94" s="849"/>
      <c r="G94" s="849"/>
      <c r="H94" s="837">
        <v>0</v>
      </c>
      <c r="I94" s="849">
        <v>2</v>
      </c>
      <c r="J94" s="849">
        <v>828.14</v>
      </c>
      <c r="K94" s="837">
        <v>1</v>
      </c>
      <c r="L94" s="849">
        <v>2</v>
      </c>
      <c r="M94" s="850">
        <v>828.14</v>
      </c>
    </row>
    <row r="95" spans="1:13" ht="14.4" customHeight="1" x14ac:dyDescent="0.3">
      <c r="A95" s="831" t="s">
        <v>1461</v>
      </c>
      <c r="B95" s="832" t="s">
        <v>2257</v>
      </c>
      <c r="C95" s="832" t="s">
        <v>2161</v>
      </c>
      <c r="D95" s="832" t="s">
        <v>2162</v>
      </c>
      <c r="E95" s="832" t="s">
        <v>2163</v>
      </c>
      <c r="F95" s="849"/>
      <c r="G95" s="849"/>
      <c r="H95" s="837">
        <v>0</v>
      </c>
      <c r="I95" s="849">
        <v>2</v>
      </c>
      <c r="J95" s="849">
        <v>100.64</v>
      </c>
      <c r="K95" s="837">
        <v>1</v>
      </c>
      <c r="L95" s="849">
        <v>2</v>
      </c>
      <c r="M95" s="850">
        <v>100.64</v>
      </c>
    </row>
    <row r="96" spans="1:13" ht="14.4" customHeight="1" x14ac:dyDescent="0.3">
      <c r="A96" s="831" t="s">
        <v>1461</v>
      </c>
      <c r="B96" s="832" t="s">
        <v>2257</v>
      </c>
      <c r="C96" s="832" t="s">
        <v>1822</v>
      </c>
      <c r="D96" s="832" t="s">
        <v>1823</v>
      </c>
      <c r="E96" s="832" t="s">
        <v>1824</v>
      </c>
      <c r="F96" s="849">
        <v>18</v>
      </c>
      <c r="G96" s="849">
        <v>1798.9199999999998</v>
      </c>
      <c r="H96" s="837">
        <v>1</v>
      </c>
      <c r="I96" s="849"/>
      <c r="J96" s="849"/>
      <c r="K96" s="837">
        <v>0</v>
      </c>
      <c r="L96" s="849">
        <v>18</v>
      </c>
      <c r="M96" s="850">
        <v>1798.9199999999998</v>
      </c>
    </row>
    <row r="97" spans="1:13" ht="14.4" customHeight="1" x14ac:dyDescent="0.3">
      <c r="A97" s="831" t="s">
        <v>1462</v>
      </c>
      <c r="B97" s="832" t="s">
        <v>1385</v>
      </c>
      <c r="C97" s="832" t="s">
        <v>1504</v>
      </c>
      <c r="D97" s="832" t="s">
        <v>980</v>
      </c>
      <c r="E97" s="832" t="s">
        <v>1505</v>
      </c>
      <c r="F97" s="849"/>
      <c r="G97" s="849"/>
      <c r="H97" s="837"/>
      <c r="I97" s="849">
        <v>1</v>
      </c>
      <c r="J97" s="849">
        <v>0</v>
      </c>
      <c r="K97" s="837"/>
      <c r="L97" s="849">
        <v>1</v>
      </c>
      <c r="M97" s="850">
        <v>0</v>
      </c>
    </row>
    <row r="98" spans="1:13" ht="14.4" customHeight="1" x14ac:dyDescent="0.3">
      <c r="A98" s="831" t="s">
        <v>1463</v>
      </c>
      <c r="B98" s="832" t="s">
        <v>1295</v>
      </c>
      <c r="C98" s="832" t="s">
        <v>1557</v>
      </c>
      <c r="D98" s="832" t="s">
        <v>1015</v>
      </c>
      <c r="E98" s="832" t="s">
        <v>1558</v>
      </c>
      <c r="F98" s="849"/>
      <c r="G98" s="849"/>
      <c r="H98" s="837">
        <v>0</v>
      </c>
      <c r="I98" s="849">
        <v>1</v>
      </c>
      <c r="J98" s="849">
        <v>154.36000000000001</v>
      </c>
      <c r="K98" s="837">
        <v>1</v>
      </c>
      <c r="L98" s="849">
        <v>1</v>
      </c>
      <c r="M98" s="850">
        <v>154.36000000000001</v>
      </c>
    </row>
    <row r="99" spans="1:13" ht="14.4" customHeight="1" x14ac:dyDescent="0.3">
      <c r="A99" s="831" t="s">
        <v>1464</v>
      </c>
      <c r="B99" s="832" t="s">
        <v>2252</v>
      </c>
      <c r="C99" s="832" t="s">
        <v>1837</v>
      </c>
      <c r="D99" s="832" t="s">
        <v>1838</v>
      </c>
      <c r="E99" s="832" t="s">
        <v>1839</v>
      </c>
      <c r="F99" s="849">
        <v>2</v>
      </c>
      <c r="G99" s="849">
        <v>3587.24</v>
      </c>
      <c r="H99" s="837">
        <v>1</v>
      </c>
      <c r="I99" s="849"/>
      <c r="J99" s="849"/>
      <c r="K99" s="837">
        <v>0</v>
      </c>
      <c r="L99" s="849">
        <v>2</v>
      </c>
      <c r="M99" s="850">
        <v>3587.24</v>
      </c>
    </row>
    <row r="100" spans="1:13" ht="14.4" customHeight="1" x14ac:dyDescent="0.3">
      <c r="A100" s="831" t="s">
        <v>1465</v>
      </c>
      <c r="B100" s="832" t="s">
        <v>2261</v>
      </c>
      <c r="C100" s="832" t="s">
        <v>1866</v>
      </c>
      <c r="D100" s="832" t="s">
        <v>1867</v>
      </c>
      <c r="E100" s="832" t="s">
        <v>1868</v>
      </c>
      <c r="F100" s="849">
        <v>1</v>
      </c>
      <c r="G100" s="849">
        <v>118.65</v>
      </c>
      <c r="H100" s="837">
        <v>1</v>
      </c>
      <c r="I100" s="849"/>
      <c r="J100" s="849"/>
      <c r="K100" s="837">
        <v>0</v>
      </c>
      <c r="L100" s="849">
        <v>1</v>
      </c>
      <c r="M100" s="850">
        <v>118.65</v>
      </c>
    </row>
    <row r="101" spans="1:13" ht="14.4" customHeight="1" x14ac:dyDescent="0.3">
      <c r="A101" s="831" t="s">
        <v>1465</v>
      </c>
      <c r="B101" s="832" t="s">
        <v>2248</v>
      </c>
      <c r="C101" s="832" t="s">
        <v>1761</v>
      </c>
      <c r="D101" s="832" t="s">
        <v>1762</v>
      </c>
      <c r="E101" s="832" t="s">
        <v>1763</v>
      </c>
      <c r="F101" s="849">
        <v>5</v>
      </c>
      <c r="G101" s="849">
        <v>10194.65</v>
      </c>
      <c r="H101" s="837">
        <v>1</v>
      </c>
      <c r="I101" s="849"/>
      <c r="J101" s="849"/>
      <c r="K101" s="837">
        <v>0</v>
      </c>
      <c r="L101" s="849">
        <v>5</v>
      </c>
      <c r="M101" s="850">
        <v>10194.65</v>
      </c>
    </row>
    <row r="102" spans="1:13" ht="14.4" customHeight="1" x14ac:dyDescent="0.3">
      <c r="A102" s="831" t="s">
        <v>1465</v>
      </c>
      <c r="B102" s="832" t="s">
        <v>2248</v>
      </c>
      <c r="C102" s="832" t="s">
        <v>1768</v>
      </c>
      <c r="D102" s="832" t="s">
        <v>1769</v>
      </c>
      <c r="E102" s="832" t="s">
        <v>1763</v>
      </c>
      <c r="F102" s="849"/>
      <c r="G102" s="849"/>
      <c r="H102" s="837">
        <v>0</v>
      </c>
      <c r="I102" s="849">
        <v>4</v>
      </c>
      <c r="J102" s="849">
        <v>8155.72</v>
      </c>
      <c r="K102" s="837">
        <v>1</v>
      </c>
      <c r="L102" s="849">
        <v>4</v>
      </c>
      <c r="M102" s="850">
        <v>8155.72</v>
      </c>
    </row>
    <row r="103" spans="1:13" ht="14.4" customHeight="1" x14ac:dyDescent="0.3">
      <c r="A103" s="831" t="s">
        <v>1465</v>
      </c>
      <c r="B103" s="832" t="s">
        <v>2248</v>
      </c>
      <c r="C103" s="832" t="s">
        <v>1770</v>
      </c>
      <c r="D103" s="832" t="s">
        <v>1769</v>
      </c>
      <c r="E103" s="832" t="s">
        <v>1771</v>
      </c>
      <c r="F103" s="849"/>
      <c r="G103" s="849"/>
      <c r="H103" s="837">
        <v>0</v>
      </c>
      <c r="I103" s="849">
        <v>4</v>
      </c>
      <c r="J103" s="849">
        <v>1423.16</v>
      </c>
      <c r="K103" s="837">
        <v>1</v>
      </c>
      <c r="L103" s="849">
        <v>4</v>
      </c>
      <c r="M103" s="850">
        <v>1423.16</v>
      </c>
    </row>
    <row r="104" spans="1:13" ht="14.4" customHeight="1" x14ac:dyDescent="0.3">
      <c r="A104" s="831" t="s">
        <v>1465</v>
      </c>
      <c r="B104" s="832" t="s">
        <v>2248</v>
      </c>
      <c r="C104" s="832" t="s">
        <v>1772</v>
      </c>
      <c r="D104" s="832" t="s">
        <v>1769</v>
      </c>
      <c r="E104" s="832" t="s">
        <v>1765</v>
      </c>
      <c r="F104" s="849"/>
      <c r="G104" s="849"/>
      <c r="H104" s="837">
        <v>0</v>
      </c>
      <c r="I104" s="849">
        <v>8</v>
      </c>
      <c r="J104" s="849">
        <v>4421.12</v>
      </c>
      <c r="K104" s="837">
        <v>1</v>
      </c>
      <c r="L104" s="849">
        <v>8</v>
      </c>
      <c r="M104" s="850">
        <v>4421.12</v>
      </c>
    </row>
    <row r="105" spans="1:13" ht="14.4" customHeight="1" x14ac:dyDescent="0.3">
      <c r="A105" s="831" t="s">
        <v>1465</v>
      </c>
      <c r="B105" s="832" t="s">
        <v>2248</v>
      </c>
      <c r="C105" s="832" t="s">
        <v>1773</v>
      </c>
      <c r="D105" s="832" t="s">
        <v>1769</v>
      </c>
      <c r="E105" s="832" t="s">
        <v>1767</v>
      </c>
      <c r="F105" s="849"/>
      <c r="G105" s="849"/>
      <c r="H105" s="837">
        <v>0</v>
      </c>
      <c r="I105" s="849">
        <v>4</v>
      </c>
      <c r="J105" s="849">
        <v>4077.84</v>
      </c>
      <c r="K105" s="837">
        <v>1</v>
      </c>
      <c r="L105" s="849">
        <v>4</v>
      </c>
      <c r="M105" s="850">
        <v>4077.84</v>
      </c>
    </row>
    <row r="106" spans="1:13" ht="14.4" customHeight="1" x14ac:dyDescent="0.3">
      <c r="A106" s="831" t="s">
        <v>1465</v>
      </c>
      <c r="B106" s="832" t="s">
        <v>2249</v>
      </c>
      <c r="C106" s="832" t="s">
        <v>1851</v>
      </c>
      <c r="D106" s="832" t="s">
        <v>1698</v>
      </c>
      <c r="E106" s="832" t="s">
        <v>1852</v>
      </c>
      <c r="F106" s="849">
        <v>14</v>
      </c>
      <c r="G106" s="849">
        <v>27145.58</v>
      </c>
      <c r="H106" s="837">
        <v>1</v>
      </c>
      <c r="I106" s="849"/>
      <c r="J106" s="849"/>
      <c r="K106" s="837">
        <v>0</v>
      </c>
      <c r="L106" s="849">
        <v>14</v>
      </c>
      <c r="M106" s="850">
        <v>27145.58</v>
      </c>
    </row>
    <row r="107" spans="1:13" ht="14.4" customHeight="1" x14ac:dyDescent="0.3">
      <c r="A107" s="831" t="s">
        <v>1465</v>
      </c>
      <c r="B107" s="832" t="s">
        <v>2249</v>
      </c>
      <c r="C107" s="832" t="s">
        <v>1853</v>
      </c>
      <c r="D107" s="832" t="s">
        <v>1698</v>
      </c>
      <c r="E107" s="832" t="s">
        <v>1854</v>
      </c>
      <c r="F107" s="849">
        <v>6</v>
      </c>
      <c r="G107" s="849">
        <v>8725.380000000001</v>
      </c>
      <c r="H107" s="837">
        <v>1</v>
      </c>
      <c r="I107" s="849"/>
      <c r="J107" s="849"/>
      <c r="K107" s="837">
        <v>0</v>
      </c>
      <c r="L107" s="849">
        <v>6</v>
      </c>
      <c r="M107" s="850">
        <v>8725.380000000001</v>
      </c>
    </row>
    <row r="108" spans="1:13" ht="14.4" customHeight="1" x14ac:dyDescent="0.3">
      <c r="A108" s="831" t="s">
        <v>1465</v>
      </c>
      <c r="B108" s="832" t="s">
        <v>2249</v>
      </c>
      <c r="C108" s="832" t="s">
        <v>1855</v>
      </c>
      <c r="D108" s="832" t="s">
        <v>1698</v>
      </c>
      <c r="E108" s="832" t="s">
        <v>1856</v>
      </c>
      <c r="F108" s="849">
        <v>13</v>
      </c>
      <c r="G108" s="849">
        <v>6301.75</v>
      </c>
      <c r="H108" s="837">
        <v>1</v>
      </c>
      <c r="I108" s="849"/>
      <c r="J108" s="849"/>
      <c r="K108" s="837">
        <v>0</v>
      </c>
      <c r="L108" s="849">
        <v>13</v>
      </c>
      <c r="M108" s="850">
        <v>6301.75</v>
      </c>
    </row>
    <row r="109" spans="1:13" ht="14.4" customHeight="1" x14ac:dyDescent="0.3">
      <c r="A109" s="831" t="s">
        <v>1465</v>
      </c>
      <c r="B109" s="832" t="s">
        <v>2249</v>
      </c>
      <c r="C109" s="832" t="s">
        <v>1697</v>
      </c>
      <c r="D109" s="832" t="s">
        <v>1698</v>
      </c>
      <c r="E109" s="832" t="s">
        <v>1699</v>
      </c>
      <c r="F109" s="849">
        <v>6</v>
      </c>
      <c r="G109" s="849">
        <v>5816.88</v>
      </c>
      <c r="H109" s="837">
        <v>1</v>
      </c>
      <c r="I109" s="849"/>
      <c r="J109" s="849"/>
      <c r="K109" s="837">
        <v>0</v>
      </c>
      <c r="L109" s="849">
        <v>6</v>
      </c>
      <c r="M109" s="850">
        <v>5816.88</v>
      </c>
    </row>
    <row r="110" spans="1:13" ht="14.4" customHeight="1" x14ac:dyDescent="0.3">
      <c r="A110" s="831" t="s">
        <v>1465</v>
      </c>
      <c r="B110" s="832" t="s">
        <v>2249</v>
      </c>
      <c r="C110" s="832" t="s">
        <v>1857</v>
      </c>
      <c r="D110" s="832" t="s">
        <v>1704</v>
      </c>
      <c r="E110" s="832" t="s">
        <v>1858</v>
      </c>
      <c r="F110" s="849">
        <v>6</v>
      </c>
      <c r="G110" s="849">
        <v>2908.5</v>
      </c>
      <c r="H110" s="837">
        <v>1</v>
      </c>
      <c r="I110" s="849"/>
      <c r="J110" s="849"/>
      <c r="K110" s="837">
        <v>0</v>
      </c>
      <c r="L110" s="849">
        <v>6</v>
      </c>
      <c r="M110" s="850">
        <v>2908.5</v>
      </c>
    </row>
    <row r="111" spans="1:13" ht="14.4" customHeight="1" x14ac:dyDescent="0.3">
      <c r="A111" s="831" t="s">
        <v>1465</v>
      </c>
      <c r="B111" s="832" t="s">
        <v>2249</v>
      </c>
      <c r="C111" s="832" t="s">
        <v>1706</v>
      </c>
      <c r="D111" s="832" t="s">
        <v>1707</v>
      </c>
      <c r="E111" s="832" t="s">
        <v>1702</v>
      </c>
      <c r="F111" s="849"/>
      <c r="G111" s="849"/>
      <c r="H111" s="837">
        <v>0</v>
      </c>
      <c r="I111" s="849">
        <v>6</v>
      </c>
      <c r="J111" s="849">
        <v>2908.5</v>
      </c>
      <c r="K111" s="837">
        <v>1</v>
      </c>
      <c r="L111" s="849">
        <v>6</v>
      </c>
      <c r="M111" s="850">
        <v>2908.5</v>
      </c>
    </row>
    <row r="112" spans="1:13" ht="14.4" customHeight="1" x14ac:dyDescent="0.3">
      <c r="A112" s="831" t="s">
        <v>1465</v>
      </c>
      <c r="B112" s="832" t="s">
        <v>2250</v>
      </c>
      <c r="C112" s="832" t="s">
        <v>1669</v>
      </c>
      <c r="D112" s="832" t="s">
        <v>1670</v>
      </c>
      <c r="E112" s="832" t="s">
        <v>1671</v>
      </c>
      <c r="F112" s="849">
        <v>18</v>
      </c>
      <c r="G112" s="849">
        <v>13572.72</v>
      </c>
      <c r="H112" s="837">
        <v>1</v>
      </c>
      <c r="I112" s="849"/>
      <c r="J112" s="849"/>
      <c r="K112" s="837">
        <v>0</v>
      </c>
      <c r="L112" s="849">
        <v>18</v>
      </c>
      <c r="M112" s="850">
        <v>13572.72</v>
      </c>
    </row>
    <row r="113" spans="1:13" ht="14.4" customHeight="1" x14ac:dyDescent="0.3">
      <c r="A113" s="831" t="s">
        <v>1465</v>
      </c>
      <c r="B113" s="832" t="s">
        <v>1237</v>
      </c>
      <c r="C113" s="832" t="s">
        <v>1369</v>
      </c>
      <c r="D113" s="832" t="s">
        <v>1370</v>
      </c>
      <c r="E113" s="832" t="s">
        <v>1371</v>
      </c>
      <c r="F113" s="849"/>
      <c r="G113" s="849"/>
      <c r="H113" s="837"/>
      <c r="I113" s="849">
        <v>3</v>
      </c>
      <c r="J113" s="849">
        <v>0</v>
      </c>
      <c r="K113" s="837"/>
      <c r="L113" s="849">
        <v>3</v>
      </c>
      <c r="M113" s="850">
        <v>0</v>
      </c>
    </row>
    <row r="114" spans="1:13" ht="14.4" customHeight="1" x14ac:dyDescent="0.3">
      <c r="A114" s="831" t="s">
        <v>1465</v>
      </c>
      <c r="B114" s="832" t="s">
        <v>2251</v>
      </c>
      <c r="C114" s="832" t="s">
        <v>1741</v>
      </c>
      <c r="D114" s="832" t="s">
        <v>1742</v>
      </c>
      <c r="E114" s="832" t="s">
        <v>1743</v>
      </c>
      <c r="F114" s="849"/>
      <c r="G114" s="849"/>
      <c r="H114" s="837">
        <v>0</v>
      </c>
      <c r="I114" s="849">
        <v>4</v>
      </c>
      <c r="J114" s="849">
        <v>411.6</v>
      </c>
      <c r="K114" s="837">
        <v>1</v>
      </c>
      <c r="L114" s="849">
        <v>4</v>
      </c>
      <c r="M114" s="850">
        <v>411.6</v>
      </c>
    </row>
    <row r="115" spans="1:13" ht="14.4" customHeight="1" x14ac:dyDescent="0.3">
      <c r="A115" s="831" t="s">
        <v>1465</v>
      </c>
      <c r="B115" s="832" t="s">
        <v>2252</v>
      </c>
      <c r="C115" s="832" t="s">
        <v>1884</v>
      </c>
      <c r="D115" s="832" t="s">
        <v>1838</v>
      </c>
      <c r="E115" s="832" t="s">
        <v>1885</v>
      </c>
      <c r="F115" s="849">
        <v>1</v>
      </c>
      <c r="G115" s="849">
        <v>1195.75</v>
      </c>
      <c r="H115" s="837">
        <v>1</v>
      </c>
      <c r="I115" s="849"/>
      <c r="J115" s="849"/>
      <c r="K115" s="837">
        <v>0</v>
      </c>
      <c r="L115" s="849">
        <v>1</v>
      </c>
      <c r="M115" s="850">
        <v>1195.75</v>
      </c>
    </row>
    <row r="116" spans="1:13" ht="14.4" customHeight="1" x14ac:dyDescent="0.3">
      <c r="A116" s="831" t="s">
        <v>1465</v>
      </c>
      <c r="B116" s="832" t="s">
        <v>2252</v>
      </c>
      <c r="C116" s="832" t="s">
        <v>1883</v>
      </c>
      <c r="D116" s="832" t="s">
        <v>1838</v>
      </c>
      <c r="E116" s="832" t="s">
        <v>1784</v>
      </c>
      <c r="F116" s="849">
        <v>2</v>
      </c>
      <c r="G116" s="849">
        <v>2391.5</v>
      </c>
      <c r="H116" s="837">
        <v>1</v>
      </c>
      <c r="I116" s="849"/>
      <c r="J116" s="849"/>
      <c r="K116" s="837">
        <v>0</v>
      </c>
      <c r="L116" s="849">
        <v>2</v>
      </c>
      <c r="M116" s="850">
        <v>2391.5</v>
      </c>
    </row>
    <row r="117" spans="1:13" ht="14.4" customHeight="1" x14ac:dyDescent="0.3">
      <c r="A117" s="831" t="s">
        <v>1465</v>
      </c>
      <c r="B117" s="832" t="s">
        <v>2252</v>
      </c>
      <c r="C117" s="832" t="s">
        <v>1779</v>
      </c>
      <c r="D117" s="832" t="s">
        <v>1780</v>
      </c>
      <c r="E117" s="832" t="s">
        <v>1781</v>
      </c>
      <c r="F117" s="849"/>
      <c r="G117" s="849"/>
      <c r="H117" s="837">
        <v>0</v>
      </c>
      <c r="I117" s="849">
        <v>1</v>
      </c>
      <c r="J117" s="849">
        <v>597.88</v>
      </c>
      <c r="K117" s="837">
        <v>1</v>
      </c>
      <c r="L117" s="849">
        <v>1</v>
      </c>
      <c r="M117" s="850">
        <v>597.88</v>
      </c>
    </row>
    <row r="118" spans="1:13" ht="14.4" customHeight="1" x14ac:dyDescent="0.3">
      <c r="A118" s="831" t="s">
        <v>1465</v>
      </c>
      <c r="B118" s="832" t="s">
        <v>2252</v>
      </c>
      <c r="C118" s="832" t="s">
        <v>1785</v>
      </c>
      <c r="D118" s="832" t="s">
        <v>1786</v>
      </c>
      <c r="E118" s="832" t="s">
        <v>1784</v>
      </c>
      <c r="F118" s="849">
        <v>4</v>
      </c>
      <c r="G118" s="849">
        <v>6861.92</v>
      </c>
      <c r="H118" s="837">
        <v>1</v>
      </c>
      <c r="I118" s="849"/>
      <c r="J118" s="849"/>
      <c r="K118" s="837">
        <v>0</v>
      </c>
      <c r="L118" s="849">
        <v>4</v>
      </c>
      <c r="M118" s="850">
        <v>6861.92</v>
      </c>
    </row>
    <row r="119" spans="1:13" ht="14.4" customHeight="1" x14ac:dyDescent="0.3">
      <c r="A119" s="831" t="s">
        <v>1465</v>
      </c>
      <c r="B119" s="832" t="s">
        <v>2252</v>
      </c>
      <c r="C119" s="832" t="s">
        <v>1886</v>
      </c>
      <c r="D119" s="832" t="s">
        <v>1780</v>
      </c>
      <c r="E119" s="832" t="s">
        <v>1887</v>
      </c>
      <c r="F119" s="849"/>
      <c r="G119" s="849"/>
      <c r="H119" s="837">
        <v>0</v>
      </c>
      <c r="I119" s="849">
        <v>4</v>
      </c>
      <c r="J119" s="849">
        <v>9565.92</v>
      </c>
      <c r="K119" s="837">
        <v>1</v>
      </c>
      <c r="L119" s="849">
        <v>4</v>
      </c>
      <c r="M119" s="850">
        <v>9565.92</v>
      </c>
    </row>
    <row r="120" spans="1:13" ht="14.4" customHeight="1" x14ac:dyDescent="0.3">
      <c r="A120" s="831" t="s">
        <v>1465</v>
      </c>
      <c r="B120" s="832" t="s">
        <v>1385</v>
      </c>
      <c r="C120" s="832" t="s">
        <v>1386</v>
      </c>
      <c r="D120" s="832" t="s">
        <v>980</v>
      </c>
      <c r="E120" s="832" t="s">
        <v>1387</v>
      </c>
      <c r="F120" s="849"/>
      <c r="G120" s="849"/>
      <c r="H120" s="837"/>
      <c r="I120" s="849">
        <v>1</v>
      </c>
      <c r="J120" s="849">
        <v>0</v>
      </c>
      <c r="K120" s="837"/>
      <c r="L120" s="849">
        <v>1</v>
      </c>
      <c r="M120" s="850">
        <v>0</v>
      </c>
    </row>
    <row r="121" spans="1:13" ht="14.4" customHeight="1" x14ac:dyDescent="0.3">
      <c r="A121" s="831" t="s">
        <v>1465</v>
      </c>
      <c r="B121" s="832" t="s">
        <v>2253</v>
      </c>
      <c r="C121" s="832" t="s">
        <v>1679</v>
      </c>
      <c r="D121" s="832" t="s">
        <v>1680</v>
      </c>
      <c r="E121" s="832" t="s">
        <v>1400</v>
      </c>
      <c r="F121" s="849"/>
      <c r="G121" s="849"/>
      <c r="H121" s="837">
        <v>0</v>
      </c>
      <c r="I121" s="849">
        <v>2</v>
      </c>
      <c r="J121" s="849">
        <v>131.97999999999999</v>
      </c>
      <c r="K121" s="837">
        <v>1</v>
      </c>
      <c r="L121" s="849">
        <v>2</v>
      </c>
      <c r="M121" s="850">
        <v>131.97999999999999</v>
      </c>
    </row>
    <row r="122" spans="1:13" ht="14.4" customHeight="1" x14ac:dyDescent="0.3">
      <c r="A122" s="831" t="s">
        <v>1465</v>
      </c>
      <c r="B122" s="832" t="s">
        <v>1388</v>
      </c>
      <c r="C122" s="832" t="s">
        <v>1873</v>
      </c>
      <c r="D122" s="832" t="s">
        <v>1874</v>
      </c>
      <c r="E122" s="832" t="s">
        <v>1391</v>
      </c>
      <c r="F122" s="849"/>
      <c r="G122" s="849"/>
      <c r="H122" s="837">
        <v>0</v>
      </c>
      <c r="I122" s="849">
        <v>2</v>
      </c>
      <c r="J122" s="849">
        <v>322.12</v>
      </c>
      <c r="K122" s="837">
        <v>1</v>
      </c>
      <c r="L122" s="849">
        <v>2</v>
      </c>
      <c r="M122" s="850">
        <v>322.12</v>
      </c>
    </row>
    <row r="123" spans="1:13" ht="14.4" customHeight="1" x14ac:dyDescent="0.3">
      <c r="A123" s="831" t="s">
        <v>1465</v>
      </c>
      <c r="B123" s="832" t="s">
        <v>2255</v>
      </c>
      <c r="C123" s="832" t="s">
        <v>1814</v>
      </c>
      <c r="D123" s="832" t="s">
        <v>1815</v>
      </c>
      <c r="E123" s="832" t="s">
        <v>1816</v>
      </c>
      <c r="F123" s="849"/>
      <c r="G123" s="849"/>
      <c r="H123" s="837">
        <v>0</v>
      </c>
      <c r="I123" s="849">
        <v>4</v>
      </c>
      <c r="J123" s="849">
        <v>322.12</v>
      </c>
      <c r="K123" s="837">
        <v>1</v>
      </c>
      <c r="L123" s="849">
        <v>4</v>
      </c>
      <c r="M123" s="850">
        <v>322.12</v>
      </c>
    </row>
    <row r="124" spans="1:13" ht="14.4" customHeight="1" x14ac:dyDescent="0.3">
      <c r="A124" s="831" t="s">
        <v>1465</v>
      </c>
      <c r="B124" s="832" t="s">
        <v>2256</v>
      </c>
      <c r="C124" s="832" t="s">
        <v>1690</v>
      </c>
      <c r="D124" s="832" t="s">
        <v>1691</v>
      </c>
      <c r="E124" s="832" t="s">
        <v>1692</v>
      </c>
      <c r="F124" s="849"/>
      <c r="G124" s="849"/>
      <c r="H124" s="837">
        <v>0</v>
      </c>
      <c r="I124" s="849">
        <v>3</v>
      </c>
      <c r="J124" s="849">
        <v>1685.28</v>
      </c>
      <c r="K124" s="837">
        <v>1</v>
      </c>
      <c r="L124" s="849">
        <v>3</v>
      </c>
      <c r="M124" s="850">
        <v>1685.28</v>
      </c>
    </row>
    <row r="125" spans="1:13" ht="14.4" customHeight="1" x14ac:dyDescent="0.3">
      <c r="A125" s="831" t="s">
        <v>1465</v>
      </c>
      <c r="B125" s="832" t="s">
        <v>2256</v>
      </c>
      <c r="C125" s="832" t="s">
        <v>1846</v>
      </c>
      <c r="D125" s="832" t="s">
        <v>1691</v>
      </c>
      <c r="E125" s="832" t="s">
        <v>1847</v>
      </c>
      <c r="F125" s="849"/>
      <c r="G125" s="849"/>
      <c r="H125" s="837">
        <v>0</v>
      </c>
      <c r="I125" s="849">
        <v>2</v>
      </c>
      <c r="J125" s="849">
        <v>140.46</v>
      </c>
      <c r="K125" s="837">
        <v>1</v>
      </c>
      <c r="L125" s="849">
        <v>2</v>
      </c>
      <c r="M125" s="850">
        <v>140.46</v>
      </c>
    </row>
    <row r="126" spans="1:13" ht="14.4" customHeight="1" x14ac:dyDescent="0.3">
      <c r="A126" s="831" t="s">
        <v>1465</v>
      </c>
      <c r="B126" s="832" t="s">
        <v>2257</v>
      </c>
      <c r="C126" s="832" t="s">
        <v>1893</v>
      </c>
      <c r="D126" s="832" t="s">
        <v>1554</v>
      </c>
      <c r="E126" s="832" t="s">
        <v>1894</v>
      </c>
      <c r="F126" s="849">
        <v>3</v>
      </c>
      <c r="G126" s="849">
        <v>150.96</v>
      </c>
      <c r="H126" s="837">
        <v>1</v>
      </c>
      <c r="I126" s="849"/>
      <c r="J126" s="849"/>
      <c r="K126" s="837">
        <v>0</v>
      </c>
      <c r="L126" s="849">
        <v>3</v>
      </c>
      <c r="M126" s="850">
        <v>150.96</v>
      </c>
    </row>
    <row r="127" spans="1:13" ht="14.4" customHeight="1" x14ac:dyDescent="0.3">
      <c r="A127" s="831" t="s">
        <v>1465</v>
      </c>
      <c r="B127" s="832" t="s">
        <v>2257</v>
      </c>
      <c r="C127" s="832" t="s">
        <v>1897</v>
      </c>
      <c r="D127" s="832" t="s">
        <v>1832</v>
      </c>
      <c r="E127" s="832" t="s">
        <v>1894</v>
      </c>
      <c r="F127" s="849">
        <v>2</v>
      </c>
      <c r="G127" s="849">
        <v>100.64</v>
      </c>
      <c r="H127" s="837">
        <v>1</v>
      </c>
      <c r="I127" s="849"/>
      <c r="J127" s="849"/>
      <c r="K127" s="837">
        <v>0</v>
      </c>
      <c r="L127" s="849">
        <v>2</v>
      </c>
      <c r="M127" s="850">
        <v>100.64</v>
      </c>
    </row>
    <row r="128" spans="1:13" ht="14.4" customHeight="1" x14ac:dyDescent="0.3">
      <c r="A128" s="831" t="s">
        <v>1465</v>
      </c>
      <c r="B128" s="832" t="s">
        <v>2257</v>
      </c>
      <c r="C128" s="832" t="s">
        <v>1898</v>
      </c>
      <c r="D128" s="832" t="s">
        <v>1554</v>
      </c>
      <c r="E128" s="832" t="s">
        <v>1899</v>
      </c>
      <c r="F128" s="849">
        <v>2</v>
      </c>
      <c r="G128" s="849">
        <v>301.88</v>
      </c>
      <c r="H128" s="837">
        <v>1</v>
      </c>
      <c r="I128" s="849"/>
      <c r="J128" s="849"/>
      <c r="K128" s="837">
        <v>0</v>
      </c>
      <c r="L128" s="849">
        <v>2</v>
      </c>
      <c r="M128" s="850">
        <v>301.88</v>
      </c>
    </row>
    <row r="129" spans="1:13" ht="14.4" customHeight="1" x14ac:dyDescent="0.3">
      <c r="A129" s="831" t="s">
        <v>1465</v>
      </c>
      <c r="B129" s="832" t="s">
        <v>2257</v>
      </c>
      <c r="C129" s="832" t="s">
        <v>1822</v>
      </c>
      <c r="D129" s="832" t="s">
        <v>1823</v>
      </c>
      <c r="E129" s="832" t="s">
        <v>1824</v>
      </c>
      <c r="F129" s="849">
        <v>3</v>
      </c>
      <c r="G129" s="849">
        <v>299.82</v>
      </c>
      <c r="H129" s="837">
        <v>1</v>
      </c>
      <c r="I129" s="849"/>
      <c r="J129" s="849"/>
      <c r="K129" s="837">
        <v>0</v>
      </c>
      <c r="L129" s="849">
        <v>3</v>
      </c>
      <c r="M129" s="850">
        <v>299.82</v>
      </c>
    </row>
    <row r="130" spans="1:13" ht="14.4" customHeight="1" x14ac:dyDescent="0.3">
      <c r="A130" s="831" t="s">
        <v>1466</v>
      </c>
      <c r="B130" s="832" t="s">
        <v>1245</v>
      </c>
      <c r="C130" s="832" t="s">
        <v>1534</v>
      </c>
      <c r="D130" s="832" t="s">
        <v>1535</v>
      </c>
      <c r="E130" s="832" t="s">
        <v>1536</v>
      </c>
      <c r="F130" s="849"/>
      <c r="G130" s="849"/>
      <c r="H130" s="837">
        <v>0</v>
      </c>
      <c r="I130" s="849">
        <v>2</v>
      </c>
      <c r="J130" s="849">
        <v>207.34</v>
      </c>
      <c r="K130" s="837">
        <v>1</v>
      </c>
      <c r="L130" s="849">
        <v>2</v>
      </c>
      <c r="M130" s="850">
        <v>207.34</v>
      </c>
    </row>
    <row r="131" spans="1:13" ht="14.4" customHeight="1" x14ac:dyDescent="0.3">
      <c r="A131" s="831" t="s">
        <v>1466</v>
      </c>
      <c r="B131" s="832" t="s">
        <v>1295</v>
      </c>
      <c r="C131" s="832" t="s">
        <v>1557</v>
      </c>
      <c r="D131" s="832" t="s">
        <v>1015</v>
      </c>
      <c r="E131" s="832" t="s">
        <v>1558</v>
      </c>
      <c r="F131" s="849"/>
      <c r="G131" s="849"/>
      <c r="H131" s="837">
        <v>0</v>
      </c>
      <c r="I131" s="849">
        <v>3</v>
      </c>
      <c r="J131" s="849">
        <v>463.08000000000004</v>
      </c>
      <c r="K131" s="837">
        <v>1</v>
      </c>
      <c r="L131" s="849">
        <v>3</v>
      </c>
      <c r="M131" s="850">
        <v>463.08000000000004</v>
      </c>
    </row>
    <row r="132" spans="1:13" ht="14.4" customHeight="1" x14ac:dyDescent="0.3">
      <c r="A132" s="831" t="s">
        <v>1466</v>
      </c>
      <c r="B132" s="832" t="s">
        <v>1313</v>
      </c>
      <c r="C132" s="832" t="s">
        <v>1314</v>
      </c>
      <c r="D132" s="832" t="s">
        <v>1315</v>
      </c>
      <c r="E132" s="832" t="s">
        <v>1316</v>
      </c>
      <c r="F132" s="849"/>
      <c r="G132" s="849"/>
      <c r="H132" s="837">
        <v>0</v>
      </c>
      <c r="I132" s="849">
        <v>2</v>
      </c>
      <c r="J132" s="849">
        <v>141.08000000000001</v>
      </c>
      <c r="K132" s="837">
        <v>1</v>
      </c>
      <c r="L132" s="849">
        <v>2</v>
      </c>
      <c r="M132" s="850">
        <v>141.08000000000001</v>
      </c>
    </row>
    <row r="133" spans="1:13" ht="14.4" customHeight="1" x14ac:dyDescent="0.3">
      <c r="A133" s="831" t="s">
        <v>1466</v>
      </c>
      <c r="B133" s="832" t="s">
        <v>1313</v>
      </c>
      <c r="C133" s="832" t="s">
        <v>1507</v>
      </c>
      <c r="D133" s="832" t="s">
        <v>1315</v>
      </c>
      <c r="E133" s="832" t="s">
        <v>1508</v>
      </c>
      <c r="F133" s="849"/>
      <c r="G133" s="849"/>
      <c r="H133" s="837">
        <v>0</v>
      </c>
      <c r="I133" s="849">
        <v>1</v>
      </c>
      <c r="J133" s="849">
        <v>141.09</v>
      </c>
      <c r="K133" s="837">
        <v>1</v>
      </c>
      <c r="L133" s="849">
        <v>1</v>
      </c>
      <c r="M133" s="850">
        <v>141.09</v>
      </c>
    </row>
    <row r="134" spans="1:13" ht="14.4" customHeight="1" x14ac:dyDescent="0.3">
      <c r="A134" s="831" t="s">
        <v>1466</v>
      </c>
      <c r="B134" s="832" t="s">
        <v>1352</v>
      </c>
      <c r="C134" s="832" t="s">
        <v>1529</v>
      </c>
      <c r="D134" s="832" t="s">
        <v>712</v>
      </c>
      <c r="E134" s="832" t="s">
        <v>1530</v>
      </c>
      <c r="F134" s="849"/>
      <c r="G134" s="849"/>
      <c r="H134" s="837">
        <v>0</v>
      </c>
      <c r="I134" s="849">
        <v>1</v>
      </c>
      <c r="J134" s="849">
        <v>24.22</v>
      </c>
      <c r="K134" s="837">
        <v>1</v>
      </c>
      <c r="L134" s="849">
        <v>1</v>
      </c>
      <c r="M134" s="850">
        <v>24.22</v>
      </c>
    </row>
    <row r="135" spans="1:13" ht="14.4" customHeight="1" x14ac:dyDescent="0.3">
      <c r="A135" s="831" t="s">
        <v>1466</v>
      </c>
      <c r="B135" s="832" t="s">
        <v>1352</v>
      </c>
      <c r="C135" s="832" t="s">
        <v>1353</v>
      </c>
      <c r="D135" s="832" t="s">
        <v>712</v>
      </c>
      <c r="E135" s="832" t="s">
        <v>1354</v>
      </c>
      <c r="F135" s="849"/>
      <c r="G135" s="849"/>
      <c r="H135" s="837">
        <v>0</v>
      </c>
      <c r="I135" s="849">
        <v>3</v>
      </c>
      <c r="J135" s="849">
        <v>145.26</v>
      </c>
      <c r="K135" s="837">
        <v>1</v>
      </c>
      <c r="L135" s="849">
        <v>3</v>
      </c>
      <c r="M135" s="850">
        <v>145.26</v>
      </c>
    </row>
    <row r="136" spans="1:13" ht="14.4" customHeight="1" x14ac:dyDescent="0.3">
      <c r="A136" s="831" t="s">
        <v>1466</v>
      </c>
      <c r="B136" s="832" t="s">
        <v>2248</v>
      </c>
      <c r="C136" s="832" t="s">
        <v>1761</v>
      </c>
      <c r="D136" s="832" t="s">
        <v>1762</v>
      </c>
      <c r="E136" s="832" t="s">
        <v>1763</v>
      </c>
      <c r="F136" s="849">
        <v>6</v>
      </c>
      <c r="G136" s="849">
        <v>12233.58</v>
      </c>
      <c r="H136" s="837">
        <v>1</v>
      </c>
      <c r="I136" s="849"/>
      <c r="J136" s="849"/>
      <c r="K136" s="837">
        <v>0</v>
      </c>
      <c r="L136" s="849">
        <v>6</v>
      </c>
      <c r="M136" s="850">
        <v>12233.58</v>
      </c>
    </row>
    <row r="137" spans="1:13" ht="14.4" customHeight="1" x14ac:dyDescent="0.3">
      <c r="A137" s="831" t="s">
        <v>1466</v>
      </c>
      <c r="B137" s="832" t="s">
        <v>2248</v>
      </c>
      <c r="C137" s="832" t="s">
        <v>1764</v>
      </c>
      <c r="D137" s="832" t="s">
        <v>1762</v>
      </c>
      <c r="E137" s="832" t="s">
        <v>1765</v>
      </c>
      <c r="F137" s="849">
        <v>3</v>
      </c>
      <c r="G137" s="849">
        <v>1657.92</v>
      </c>
      <c r="H137" s="837">
        <v>1</v>
      </c>
      <c r="I137" s="849"/>
      <c r="J137" s="849"/>
      <c r="K137" s="837">
        <v>0</v>
      </c>
      <c r="L137" s="849">
        <v>3</v>
      </c>
      <c r="M137" s="850">
        <v>1657.92</v>
      </c>
    </row>
    <row r="138" spans="1:13" ht="14.4" customHeight="1" x14ac:dyDescent="0.3">
      <c r="A138" s="831" t="s">
        <v>1466</v>
      </c>
      <c r="B138" s="832" t="s">
        <v>2248</v>
      </c>
      <c r="C138" s="832" t="s">
        <v>1936</v>
      </c>
      <c r="D138" s="832" t="s">
        <v>1762</v>
      </c>
      <c r="E138" s="832" t="s">
        <v>1771</v>
      </c>
      <c r="F138" s="849">
        <v>8</v>
      </c>
      <c r="G138" s="849">
        <v>2846.32</v>
      </c>
      <c r="H138" s="837">
        <v>1</v>
      </c>
      <c r="I138" s="849"/>
      <c r="J138" s="849"/>
      <c r="K138" s="837">
        <v>0</v>
      </c>
      <c r="L138" s="849">
        <v>8</v>
      </c>
      <c r="M138" s="850">
        <v>2846.32</v>
      </c>
    </row>
    <row r="139" spans="1:13" ht="14.4" customHeight="1" x14ac:dyDescent="0.3">
      <c r="A139" s="831" t="s">
        <v>1466</v>
      </c>
      <c r="B139" s="832" t="s">
        <v>2248</v>
      </c>
      <c r="C139" s="832" t="s">
        <v>1766</v>
      </c>
      <c r="D139" s="832" t="s">
        <v>1762</v>
      </c>
      <c r="E139" s="832" t="s">
        <v>1767</v>
      </c>
      <c r="F139" s="849">
        <v>6</v>
      </c>
      <c r="G139" s="849">
        <v>6116.76</v>
      </c>
      <c r="H139" s="837">
        <v>1</v>
      </c>
      <c r="I139" s="849"/>
      <c r="J139" s="849"/>
      <c r="K139" s="837">
        <v>0</v>
      </c>
      <c r="L139" s="849">
        <v>6</v>
      </c>
      <c r="M139" s="850">
        <v>6116.76</v>
      </c>
    </row>
    <row r="140" spans="1:13" ht="14.4" customHeight="1" x14ac:dyDescent="0.3">
      <c r="A140" s="831" t="s">
        <v>1466</v>
      </c>
      <c r="B140" s="832" t="s">
        <v>2248</v>
      </c>
      <c r="C140" s="832" t="s">
        <v>1768</v>
      </c>
      <c r="D140" s="832" t="s">
        <v>1769</v>
      </c>
      <c r="E140" s="832" t="s">
        <v>1763</v>
      </c>
      <c r="F140" s="849"/>
      <c r="G140" s="849"/>
      <c r="H140" s="837">
        <v>0</v>
      </c>
      <c r="I140" s="849">
        <v>10</v>
      </c>
      <c r="J140" s="849">
        <v>20389.3</v>
      </c>
      <c r="K140" s="837">
        <v>1</v>
      </c>
      <c r="L140" s="849">
        <v>10</v>
      </c>
      <c r="M140" s="850">
        <v>20389.3</v>
      </c>
    </row>
    <row r="141" spans="1:13" ht="14.4" customHeight="1" x14ac:dyDescent="0.3">
      <c r="A141" s="831" t="s">
        <v>1466</v>
      </c>
      <c r="B141" s="832" t="s">
        <v>2248</v>
      </c>
      <c r="C141" s="832" t="s">
        <v>1770</v>
      </c>
      <c r="D141" s="832" t="s">
        <v>1769</v>
      </c>
      <c r="E141" s="832" t="s">
        <v>1771</v>
      </c>
      <c r="F141" s="849"/>
      <c r="G141" s="849"/>
      <c r="H141" s="837">
        <v>0</v>
      </c>
      <c r="I141" s="849">
        <v>6</v>
      </c>
      <c r="J141" s="849">
        <v>2134.7400000000002</v>
      </c>
      <c r="K141" s="837">
        <v>1</v>
      </c>
      <c r="L141" s="849">
        <v>6</v>
      </c>
      <c r="M141" s="850">
        <v>2134.7400000000002</v>
      </c>
    </row>
    <row r="142" spans="1:13" ht="14.4" customHeight="1" x14ac:dyDescent="0.3">
      <c r="A142" s="831" t="s">
        <v>1466</v>
      </c>
      <c r="B142" s="832" t="s">
        <v>2248</v>
      </c>
      <c r="C142" s="832" t="s">
        <v>1772</v>
      </c>
      <c r="D142" s="832" t="s">
        <v>1769</v>
      </c>
      <c r="E142" s="832" t="s">
        <v>1765</v>
      </c>
      <c r="F142" s="849"/>
      <c r="G142" s="849"/>
      <c r="H142" s="837">
        <v>0</v>
      </c>
      <c r="I142" s="849">
        <v>29</v>
      </c>
      <c r="J142" s="849">
        <v>16026.56</v>
      </c>
      <c r="K142" s="837">
        <v>1</v>
      </c>
      <c r="L142" s="849">
        <v>29</v>
      </c>
      <c r="M142" s="850">
        <v>16026.56</v>
      </c>
    </row>
    <row r="143" spans="1:13" ht="14.4" customHeight="1" x14ac:dyDescent="0.3">
      <c r="A143" s="831" t="s">
        <v>1466</v>
      </c>
      <c r="B143" s="832" t="s">
        <v>2248</v>
      </c>
      <c r="C143" s="832" t="s">
        <v>1773</v>
      </c>
      <c r="D143" s="832" t="s">
        <v>1769</v>
      </c>
      <c r="E143" s="832" t="s">
        <v>1767</v>
      </c>
      <c r="F143" s="849"/>
      <c r="G143" s="849"/>
      <c r="H143" s="837">
        <v>0</v>
      </c>
      <c r="I143" s="849">
        <v>5</v>
      </c>
      <c r="J143" s="849">
        <v>5097.3</v>
      </c>
      <c r="K143" s="837">
        <v>1</v>
      </c>
      <c r="L143" s="849">
        <v>5</v>
      </c>
      <c r="M143" s="850">
        <v>5097.3</v>
      </c>
    </row>
    <row r="144" spans="1:13" ht="14.4" customHeight="1" x14ac:dyDescent="0.3">
      <c r="A144" s="831" t="s">
        <v>1466</v>
      </c>
      <c r="B144" s="832" t="s">
        <v>2248</v>
      </c>
      <c r="C144" s="832" t="s">
        <v>1937</v>
      </c>
      <c r="D144" s="832" t="s">
        <v>1938</v>
      </c>
      <c r="E144" s="832" t="s">
        <v>1939</v>
      </c>
      <c r="F144" s="849">
        <v>5</v>
      </c>
      <c r="G144" s="849">
        <v>2763.2</v>
      </c>
      <c r="H144" s="837">
        <v>1</v>
      </c>
      <c r="I144" s="849"/>
      <c r="J144" s="849"/>
      <c r="K144" s="837">
        <v>0</v>
      </c>
      <c r="L144" s="849">
        <v>5</v>
      </c>
      <c r="M144" s="850">
        <v>2763.2</v>
      </c>
    </row>
    <row r="145" spans="1:13" ht="14.4" customHeight="1" x14ac:dyDescent="0.3">
      <c r="A145" s="831" t="s">
        <v>1466</v>
      </c>
      <c r="B145" s="832" t="s">
        <v>2249</v>
      </c>
      <c r="C145" s="832" t="s">
        <v>1907</v>
      </c>
      <c r="D145" s="832" t="s">
        <v>1701</v>
      </c>
      <c r="E145" s="832" t="s">
        <v>1711</v>
      </c>
      <c r="F145" s="849">
        <v>6</v>
      </c>
      <c r="G145" s="849">
        <v>11633.82</v>
      </c>
      <c r="H145" s="837">
        <v>1</v>
      </c>
      <c r="I145" s="849"/>
      <c r="J145" s="849"/>
      <c r="K145" s="837">
        <v>0</v>
      </c>
      <c r="L145" s="849">
        <v>6</v>
      </c>
      <c r="M145" s="850">
        <v>11633.82</v>
      </c>
    </row>
    <row r="146" spans="1:13" ht="14.4" customHeight="1" x14ac:dyDescent="0.3">
      <c r="A146" s="831" t="s">
        <v>1466</v>
      </c>
      <c r="B146" s="832" t="s">
        <v>2249</v>
      </c>
      <c r="C146" s="832" t="s">
        <v>1851</v>
      </c>
      <c r="D146" s="832" t="s">
        <v>1698</v>
      </c>
      <c r="E146" s="832" t="s">
        <v>1852</v>
      </c>
      <c r="F146" s="849">
        <v>9</v>
      </c>
      <c r="G146" s="849">
        <v>17450.73</v>
      </c>
      <c r="H146" s="837">
        <v>1</v>
      </c>
      <c r="I146" s="849"/>
      <c r="J146" s="849"/>
      <c r="K146" s="837">
        <v>0</v>
      </c>
      <c r="L146" s="849">
        <v>9</v>
      </c>
      <c r="M146" s="850">
        <v>17450.73</v>
      </c>
    </row>
    <row r="147" spans="1:13" ht="14.4" customHeight="1" x14ac:dyDescent="0.3">
      <c r="A147" s="831" t="s">
        <v>1466</v>
      </c>
      <c r="B147" s="832" t="s">
        <v>2249</v>
      </c>
      <c r="C147" s="832" t="s">
        <v>1853</v>
      </c>
      <c r="D147" s="832" t="s">
        <v>1698</v>
      </c>
      <c r="E147" s="832" t="s">
        <v>1854</v>
      </c>
      <c r="F147" s="849">
        <v>6</v>
      </c>
      <c r="G147" s="849">
        <v>8725.380000000001</v>
      </c>
      <c r="H147" s="837">
        <v>1</v>
      </c>
      <c r="I147" s="849"/>
      <c r="J147" s="849"/>
      <c r="K147" s="837">
        <v>0</v>
      </c>
      <c r="L147" s="849">
        <v>6</v>
      </c>
      <c r="M147" s="850">
        <v>8725.380000000001</v>
      </c>
    </row>
    <row r="148" spans="1:13" ht="14.4" customHeight="1" x14ac:dyDescent="0.3">
      <c r="A148" s="831" t="s">
        <v>1466</v>
      </c>
      <c r="B148" s="832" t="s">
        <v>2249</v>
      </c>
      <c r="C148" s="832" t="s">
        <v>1855</v>
      </c>
      <c r="D148" s="832" t="s">
        <v>1698</v>
      </c>
      <c r="E148" s="832" t="s">
        <v>1856</v>
      </c>
      <c r="F148" s="849">
        <v>6</v>
      </c>
      <c r="G148" s="849">
        <v>2908.5</v>
      </c>
      <c r="H148" s="837">
        <v>1</v>
      </c>
      <c r="I148" s="849"/>
      <c r="J148" s="849"/>
      <c r="K148" s="837">
        <v>0</v>
      </c>
      <c r="L148" s="849">
        <v>6</v>
      </c>
      <c r="M148" s="850">
        <v>2908.5</v>
      </c>
    </row>
    <row r="149" spans="1:13" ht="14.4" customHeight="1" x14ac:dyDescent="0.3">
      <c r="A149" s="831" t="s">
        <v>1466</v>
      </c>
      <c r="B149" s="832" t="s">
        <v>2249</v>
      </c>
      <c r="C149" s="832" t="s">
        <v>1697</v>
      </c>
      <c r="D149" s="832" t="s">
        <v>1698</v>
      </c>
      <c r="E149" s="832" t="s">
        <v>1699</v>
      </c>
      <c r="F149" s="849">
        <v>20</v>
      </c>
      <c r="G149" s="849">
        <v>19389.599999999999</v>
      </c>
      <c r="H149" s="837">
        <v>1</v>
      </c>
      <c r="I149" s="849"/>
      <c r="J149" s="849"/>
      <c r="K149" s="837">
        <v>0</v>
      </c>
      <c r="L149" s="849">
        <v>20</v>
      </c>
      <c r="M149" s="850">
        <v>19389.599999999999</v>
      </c>
    </row>
    <row r="150" spans="1:13" ht="14.4" customHeight="1" x14ac:dyDescent="0.3">
      <c r="A150" s="831" t="s">
        <v>1466</v>
      </c>
      <c r="B150" s="832" t="s">
        <v>2249</v>
      </c>
      <c r="C150" s="832" t="s">
        <v>1703</v>
      </c>
      <c r="D150" s="832" t="s">
        <v>1704</v>
      </c>
      <c r="E150" s="832" t="s">
        <v>1705</v>
      </c>
      <c r="F150" s="849">
        <v>6</v>
      </c>
      <c r="G150" s="849">
        <v>5816.88</v>
      </c>
      <c r="H150" s="837">
        <v>1</v>
      </c>
      <c r="I150" s="849"/>
      <c r="J150" s="849"/>
      <c r="K150" s="837">
        <v>0</v>
      </c>
      <c r="L150" s="849">
        <v>6</v>
      </c>
      <c r="M150" s="850">
        <v>5816.88</v>
      </c>
    </row>
    <row r="151" spans="1:13" ht="14.4" customHeight="1" x14ac:dyDescent="0.3">
      <c r="A151" s="831" t="s">
        <v>1466</v>
      </c>
      <c r="B151" s="832" t="s">
        <v>2249</v>
      </c>
      <c r="C151" s="832" t="s">
        <v>1706</v>
      </c>
      <c r="D151" s="832" t="s">
        <v>1707</v>
      </c>
      <c r="E151" s="832" t="s">
        <v>1702</v>
      </c>
      <c r="F151" s="849"/>
      <c r="G151" s="849"/>
      <c r="H151" s="837">
        <v>0</v>
      </c>
      <c r="I151" s="849">
        <v>1</v>
      </c>
      <c r="J151" s="849">
        <v>484.75</v>
      </c>
      <c r="K151" s="837">
        <v>1</v>
      </c>
      <c r="L151" s="849">
        <v>1</v>
      </c>
      <c r="M151" s="850">
        <v>484.75</v>
      </c>
    </row>
    <row r="152" spans="1:13" ht="14.4" customHeight="1" x14ac:dyDescent="0.3">
      <c r="A152" s="831" t="s">
        <v>1466</v>
      </c>
      <c r="B152" s="832" t="s">
        <v>2249</v>
      </c>
      <c r="C152" s="832" t="s">
        <v>1708</v>
      </c>
      <c r="D152" s="832" t="s">
        <v>1707</v>
      </c>
      <c r="E152" s="832" t="s">
        <v>1709</v>
      </c>
      <c r="F152" s="849"/>
      <c r="G152" s="849"/>
      <c r="H152" s="837">
        <v>0</v>
      </c>
      <c r="I152" s="849">
        <v>17</v>
      </c>
      <c r="J152" s="849">
        <v>16481.16</v>
      </c>
      <c r="K152" s="837">
        <v>1</v>
      </c>
      <c r="L152" s="849">
        <v>17</v>
      </c>
      <c r="M152" s="850">
        <v>16481.16</v>
      </c>
    </row>
    <row r="153" spans="1:13" ht="14.4" customHeight="1" x14ac:dyDescent="0.3">
      <c r="A153" s="831" t="s">
        <v>1466</v>
      </c>
      <c r="B153" s="832" t="s">
        <v>2249</v>
      </c>
      <c r="C153" s="832" t="s">
        <v>1710</v>
      </c>
      <c r="D153" s="832" t="s">
        <v>1707</v>
      </c>
      <c r="E153" s="832" t="s">
        <v>1711</v>
      </c>
      <c r="F153" s="849"/>
      <c r="G153" s="849"/>
      <c r="H153" s="837">
        <v>0</v>
      </c>
      <c r="I153" s="849">
        <v>6</v>
      </c>
      <c r="J153" s="849">
        <v>11633.82</v>
      </c>
      <c r="K153" s="837">
        <v>1</v>
      </c>
      <c r="L153" s="849">
        <v>6</v>
      </c>
      <c r="M153" s="850">
        <v>11633.82</v>
      </c>
    </row>
    <row r="154" spans="1:13" ht="14.4" customHeight="1" x14ac:dyDescent="0.3">
      <c r="A154" s="831" t="s">
        <v>1466</v>
      </c>
      <c r="B154" s="832" t="s">
        <v>2249</v>
      </c>
      <c r="C154" s="832" t="s">
        <v>1712</v>
      </c>
      <c r="D154" s="832" t="s">
        <v>1707</v>
      </c>
      <c r="E154" s="832" t="s">
        <v>1713</v>
      </c>
      <c r="F154" s="849"/>
      <c r="G154" s="849"/>
      <c r="H154" s="837">
        <v>0</v>
      </c>
      <c r="I154" s="849">
        <v>12</v>
      </c>
      <c r="J154" s="849">
        <v>17450.760000000002</v>
      </c>
      <c r="K154" s="837">
        <v>1</v>
      </c>
      <c r="L154" s="849">
        <v>12</v>
      </c>
      <c r="M154" s="850">
        <v>17450.760000000002</v>
      </c>
    </row>
    <row r="155" spans="1:13" ht="14.4" customHeight="1" x14ac:dyDescent="0.3">
      <c r="A155" s="831" t="s">
        <v>1466</v>
      </c>
      <c r="B155" s="832" t="s">
        <v>2250</v>
      </c>
      <c r="C155" s="832" t="s">
        <v>1669</v>
      </c>
      <c r="D155" s="832" t="s">
        <v>1670</v>
      </c>
      <c r="E155" s="832" t="s">
        <v>1671</v>
      </c>
      <c r="F155" s="849">
        <v>21</v>
      </c>
      <c r="G155" s="849">
        <v>15834.839999999998</v>
      </c>
      <c r="H155" s="837">
        <v>1</v>
      </c>
      <c r="I155" s="849"/>
      <c r="J155" s="849"/>
      <c r="K155" s="837">
        <v>0</v>
      </c>
      <c r="L155" s="849">
        <v>21</v>
      </c>
      <c r="M155" s="850">
        <v>15834.839999999998</v>
      </c>
    </row>
    <row r="156" spans="1:13" ht="14.4" customHeight="1" x14ac:dyDescent="0.3">
      <c r="A156" s="831" t="s">
        <v>1466</v>
      </c>
      <c r="B156" s="832" t="s">
        <v>2250</v>
      </c>
      <c r="C156" s="832" t="s">
        <v>1672</v>
      </c>
      <c r="D156" s="832" t="s">
        <v>1670</v>
      </c>
      <c r="E156" s="832" t="s">
        <v>1673</v>
      </c>
      <c r="F156" s="849">
        <v>14</v>
      </c>
      <c r="G156" s="849">
        <v>15834.84</v>
      </c>
      <c r="H156" s="837">
        <v>1</v>
      </c>
      <c r="I156" s="849"/>
      <c r="J156" s="849"/>
      <c r="K156" s="837">
        <v>0</v>
      </c>
      <c r="L156" s="849">
        <v>14</v>
      </c>
      <c r="M156" s="850">
        <v>15834.84</v>
      </c>
    </row>
    <row r="157" spans="1:13" ht="14.4" customHeight="1" x14ac:dyDescent="0.3">
      <c r="A157" s="831" t="s">
        <v>1466</v>
      </c>
      <c r="B157" s="832" t="s">
        <v>2250</v>
      </c>
      <c r="C157" s="832" t="s">
        <v>1674</v>
      </c>
      <c r="D157" s="832" t="s">
        <v>1670</v>
      </c>
      <c r="E157" s="832" t="s">
        <v>1675</v>
      </c>
      <c r="F157" s="849">
        <v>18</v>
      </c>
      <c r="G157" s="849">
        <v>27145.439999999999</v>
      </c>
      <c r="H157" s="837">
        <v>1</v>
      </c>
      <c r="I157" s="849"/>
      <c r="J157" s="849"/>
      <c r="K157" s="837">
        <v>0</v>
      </c>
      <c r="L157" s="849">
        <v>18</v>
      </c>
      <c r="M157" s="850">
        <v>27145.439999999999</v>
      </c>
    </row>
    <row r="158" spans="1:13" ht="14.4" customHeight="1" x14ac:dyDescent="0.3">
      <c r="A158" s="831" t="s">
        <v>1466</v>
      </c>
      <c r="B158" s="832" t="s">
        <v>1237</v>
      </c>
      <c r="C158" s="832" t="s">
        <v>1369</v>
      </c>
      <c r="D158" s="832" t="s">
        <v>1370</v>
      </c>
      <c r="E158" s="832" t="s">
        <v>1371</v>
      </c>
      <c r="F158" s="849"/>
      <c r="G158" s="849"/>
      <c r="H158" s="837"/>
      <c r="I158" s="849">
        <v>4</v>
      </c>
      <c r="J158" s="849">
        <v>0</v>
      </c>
      <c r="K158" s="837"/>
      <c r="L158" s="849">
        <v>4</v>
      </c>
      <c r="M158" s="850">
        <v>0</v>
      </c>
    </row>
    <row r="159" spans="1:13" ht="14.4" customHeight="1" x14ac:dyDescent="0.3">
      <c r="A159" s="831" t="s">
        <v>1466</v>
      </c>
      <c r="B159" s="832" t="s">
        <v>2251</v>
      </c>
      <c r="C159" s="832" t="s">
        <v>1741</v>
      </c>
      <c r="D159" s="832" t="s">
        <v>1742</v>
      </c>
      <c r="E159" s="832" t="s">
        <v>1743</v>
      </c>
      <c r="F159" s="849"/>
      <c r="G159" s="849"/>
      <c r="H159" s="837">
        <v>0</v>
      </c>
      <c r="I159" s="849">
        <v>2</v>
      </c>
      <c r="J159" s="849">
        <v>205.8</v>
      </c>
      <c r="K159" s="837">
        <v>1</v>
      </c>
      <c r="L159" s="849">
        <v>2</v>
      </c>
      <c r="M159" s="850">
        <v>205.8</v>
      </c>
    </row>
    <row r="160" spans="1:13" ht="14.4" customHeight="1" x14ac:dyDescent="0.3">
      <c r="A160" s="831" t="s">
        <v>1466</v>
      </c>
      <c r="B160" s="832" t="s">
        <v>2251</v>
      </c>
      <c r="C160" s="832" t="s">
        <v>1916</v>
      </c>
      <c r="D160" s="832" t="s">
        <v>1917</v>
      </c>
      <c r="E160" s="832" t="s">
        <v>1918</v>
      </c>
      <c r="F160" s="849"/>
      <c r="G160" s="849"/>
      <c r="H160" s="837">
        <v>0</v>
      </c>
      <c r="I160" s="849">
        <v>2</v>
      </c>
      <c r="J160" s="849">
        <v>137.19999999999999</v>
      </c>
      <c r="K160" s="837">
        <v>1</v>
      </c>
      <c r="L160" s="849">
        <v>2</v>
      </c>
      <c r="M160" s="850">
        <v>137.19999999999999</v>
      </c>
    </row>
    <row r="161" spans="1:13" ht="14.4" customHeight="1" x14ac:dyDescent="0.3">
      <c r="A161" s="831" t="s">
        <v>1466</v>
      </c>
      <c r="B161" s="832" t="s">
        <v>2252</v>
      </c>
      <c r="C161" s="832" t="s">
        <v>1883</v>
      </c>
      <c r="D161" s="832" t="s">
        <v>1838</v>
      </c>
      <c r="E161" s="832" t="s">
        <v>1784</v>
      </c>
      <c r="F161" s="849">
        <v>11</v>
      </c>
      <c r="G161" s="849">
        <v>13153.25</v>
      </c>
      <c r="H161" s="837">
        <v>1</v>
      </c>
      <c r="I161" s="849"/>
      <c r="J161" s="849"/>
      <c r="K161" s="837">
        <v>0</v>
      </c>
      <c r="L161" s="849">
        <v>11</v>
      </c>
      <c r="M161" s="850">
        <v>13153.25</v>
      </c>
    </row>
    <row r="162" spans="1:13" ht="14.4" customHeight="1" x14ac:dyDescent="0.3">
      <c r="A162" s="831" t="s">
        <v>1466</v>
      </c>
      <c r="B162" s="832" t="s">
        <v>2252</v>
      </c>
      <c r="C162" s="832" t="s">
        <v>1779</v>
      </c>
      <c r="D162" s="832" t="s">
        <v>1780</v>
      </c>
      <c r="E162" s="832" t="s">
        <v>1781</v>
      </c>
      <c r="F162" s="849"/>
      <c r="G162" s="849"/>
      <c r="H162" s="837">
        <v>0</v>
      </c>
      <c r="I162" s="849">
        <v>2</v>
      </c>
      <c r="J162" s="849">
        <v>1195.76</v>
      </c>
      <c r="K162" s="837">
        <v>1</v>
      </c>
      <c r="L162" s="849">
        <v>2</v>
      </c>
      <c r="M162" s="850">
        <v>1195.76</v>
      </c>
    </row>
    <row r="163" spans="1:13" ht="14.4" customHeight="1" x14ac:dyDescent="0.3">
      <c r="A163" s="831" t="s">
        <v>1466</v>
      </c>
      <c r="B163" s="832" t="s">
        <v>2252</v>
      </c>
      <c r="C163" s="832" t="s">
        <v>1788</v>
      </c>
      <c r="D163" s="832" t="s">
        <v>1780</v>
      </c>
      <c r="E163" s="832" t="s">
        <v>1784</v>
      </c>
      <c r="F163" s="849"/>
      <c r="G163" s="849"/>
      <c r="H163" s="837">
        <v>0</v>
      </c>
      <c r="I163" s="849">
        <v>12</v>
      </c>
      <c r="J163" s="849">
        <v>14349</v>
      </c>
      <c r="K163" s="837">
        <v>1</v>
      </c>
      <c r="L163" s="849">
        <v>12</v>
      </c>
      <c r="M163" s="850">
        <v>14349</v>
      </c>
    </row>
    <row r="164" spans="1:13" ht="14.4" customHeight="1" x14ac:dyDescent="0.3">
      <c r="A164" s="831" t="s">
        <v>1466</v>
      </c>
      <c r="B164" s="832" t="s">
        <v>1385</v>
      </c>
      <c r="C164" s="832" t="s">
        <v>1504</v>
      </c>
      <c r="D164" s="832" t="s">
        <v>980</v>
      </c>
      <c r="E164" s="832" t="s">
        <v>1505</v>
      </c>
      <c r="F164" s="849"/>
      <c r="G164" s="849"/>
      <c r="H164" s="837"/>
      <c r="I164" s="849">
        <v>1</v>
      </c>
      <c r="J164" s="849">
        <v>0</v>
      </c>
      <c r="K164" s="837"/>
      <c r="L164" s="849">
        <v>1</v>
      </c>
      <c r="M164" s="850">
        <v>0</v>
      </c>
    </row>
    <row r="165" spans="1:13" ht="14.4" customHeight="1" x14ac:dyDescent="0.3">
      <c r="A165" s="831" t="s">
        <v>1466</v>
      </c>
      <c r="B165" s="832" t="s">
        <v>1385</v>
      </c>
      <c r="C165" s="832" t="s">
        <v>1386</v>
      </c>
      <c r="D165" s="832" t="s">
        <v>980</v>
      </c>
      <c r="E165" s="832" t="s">
        <v>1387</v>
      </c>
      <c r="F165" s="849"/>
      <c r="G165" s="849"/>
      <c r="H165" s="837"/>
      <c r="I165" s="849">
        <v>4</v>
      </c>
      <c r="J165" s="849">
        <v>0</v>
      </c>
      <c r="K165" s="837"/>
      <c r="L165" s="849">
        <v>4</v>
      </c>
      <c r="M165" s="850">
        <v>0</v>
      </c>
    </row>
    <row r="166" spans="1:13" ht="14.4" customHeight="1" x14ac:dyDescent="0.3">
      <c r="A166" s="831" t="s">
        <v>1466</v>
      </c>
      <c r="B166" s="832" t="s">
        <v>2253</v>
      </c>
      <c r="C166" s="832" t="s">
        <v>1679</v>
      </c>
      <c r="D166" s="832" t="s">
        <v>1680</v>
      </c>
      <c r="E166" s="832" t="s">
        <v>1400</v>
      </c>
      <c r="F166" s="849"/>
      <c r="G166" s="849"/>
      <c r="H166" s="837">
        <v>0</v>
      </c>
      <c r="I166" s="849">
        <v>27</v>
      </c>
      <c r="J166" s="849">
        <v>1781.73</v>
      </c>
      <c r="K166" s="837">
        <v>1</v>
      </c>
      <c r="L166" s="849">
        <v>27</v>
      </c>
      <c r="M166" s="850">
        <v>1781.73</v>
      </c>
    </row>
    <row r="167" spans="1:13" ht="14.4" customHeight="1" x14ac:dyDescent="0.3">
      <c r="A167" s="831" t="s">
        <v>1466</v>
      </c>
      <c r="B167" s="832" t="s">
        <v>2253</v>
      </c>
      <c r="C167" s="832" t="s">
        <v>1904</v>
      </c>
      <c r="D167" s="832" t="s">
        <v>1905</v>
      </c>
      <c r="E167" s="832" t="s">
        <v>1906</v>
      </c>
      <c r="F167" s="849"/>
      <c r="G167" s="849"/>
      <c r="H167" s="837">
        <v>0</v>
      </c>
      <c r="I167" s="849">
        <v>9</v>
      </c>
      <c r="J167" s="849">
        <v>1188</v>
      </c>
      <c r="K167" s="837">
        <v>1</v>
      </c>
      <c r="L167" s="849">
        <v>9</v>
      </c>
      <c r="M167" s="850">
        <v>1188</v>
      </c>
    </row>
    <row r="168" spans="1:13" ht="14.4" customHeight="1" x14ac:dyDescent="0.3">
      <c r="A168" s="831" t="s">
        <v>1466</v>
      </c>
      <c r="B168" s="832" t="s">
        <v>2253</v>
      </c>
      <c r="C168" s="832" t="s">
        <v>1510</v>
      </c>
      <c r="D168" s="832" t="s">
        <v>1511</v>
      </c>
      <c r="E168" s="832" t="s">
        <v>1512</v>
      </c>
      <c r="F168" s="849">
        <v>3</v>
      </c>
      <c r="G168" s="849">
        <v>369.6</v>
      </c>
      <c r="H168" s="837">
        <v>1</v>
      </c>
      <c r="I168" s="849"/>
      <c r="J168" s="849"/>
      <c r="K168" s="837">
        <v>0</v>
      </c>
      <c r="L168" s="849">
        <v>3</v>
      </c>
      <c r="M168" s="850">
        <v>369.6</v>
      </c>
    </row>
    <row r="169" spans="1:13" ht="14.4" customHeight="1" x14ac:dyDescent="0.3">
      <c r="A169" s="831" t="s">
        <v>1466</v>
      </c>
      <c r="B169" s="832" t="s">
        <v>2256</v>
      </c>
      <c r="C169" s="832" t="s">
        <v>1690</v>
      </c>
      <c r="D169" s="832" t="s">
        <v>1691</v>
      </c>
      <c r="E169" s="832" t="s">
        <v>1692</v>
      </c>
      <c r="F169" s="849"/>
      <c r="G169" s="849"/>
      <c r="H169" s="837">
        <v>0</v>
      </c>
      <c r="I169" s="849">
        <v>6</v>
      </c>
      <c r="J169" s="849">
        <v>3370.56</v>
      </c>
      <c r="K169" s="837">
        <v>1</v>
      </c>
      <c r="L169" s="849">
        <v>6</v>
      </c>
      <c r="M169" s="850">
        <v>3370.56</v>
      </c>
    </row>
    <row r="170" spans="1:13" ht="14.4" customHeight="1" x14ac:dyDescent="0.3">
      <c r="A170" s="831" t="s">
        <v>1466</v>
      </c>
      <c r="B170" s="832" t="s">
        <v>2260</v>
      </c>
      <c r="C170" s="832" t="s">
        <v>1549</v>
      </c>
      <c r="D170" s="832" t="s">
        <v>1550</v>
      </c>
      <c r="E170" s="832" t="s">
        <v>1551</v>
      </c>
      <c r="F170" s="849"/>
      <c r="G170" s="849"/>
      <c r="H170" s="837">
        <v>0</v>
      </c>
      <c r="I170" s="849">
        <v>2</v>
      </c>
      <c r="J170" s="849">
        <v>828.14</v>
      </c>
      <c r="K170" s="837">
        <v>1</v>
      </c>
      <c r="L170" s="849">
        <v>2</v>
      </c>
      <c r="M170" s="850">
        <v>828.14</v>
      </c>
    </row>
    <row r="171" spans="1:13" ht="14.4" customHeight="1" x14ac:dyDescent="0.3">
      <c r="A171" s="831" t="s">
        <v>1466</v>
      </c>
      <c r="B171" s="832" t="s">
        <v>2257</v>
      </c>
      <c r="C171" s="832" t="s">
        <v>1822</v>
      </c>
      <c r="D171" s="832" t="s">
        <v>1823</v>
      </c>
      <c r="E171" s="832" t="s">
        <v>1824</v>
      </c>
      <c r="F171" s="849">
        <v>2</v>
      </c>
      <c r="G171" s="849">
        <v>199.88</v>
      </c>
      <c r="H171" s="837">
        <v>1</v>
      </c>
      <c r="I171" s="849"/>
      <c r="J171" s="849"/>
      <c r="K171" s="837">
        <v>0</v>
      </c>
      <c r="L171" s="849">
        <v>2</v>
      </c>
      <c r="M171" s="850">
        <v>199.88</v>
      </c>
    </row>
    <row r="172" spans="1:13" ht="14.4" customHeight="1" x14ac:dyDescent="0.3">
      <c r="A172" s="831" t="s">
        <v>1466</v>
      </c>
      <c r="B172" s="832" t="s">
        <v>2262</v>
      </c>
      <c r="C172" s="832" t="s">
        <v>1944</v>
      </c>
      <c r="D172" s="832" t="s">
        <v>1945</v>
      </c>
      <c r="E172" s="832" t="s">
        <v>1946</v>
      </c>
      <c r="F172" s="849"/>
      <c r="G172" s="849"/>
      <c r="H172" s="837">
        <v>0</v>
      </c>
      <c r="I172" s="849">
        <v>6</v>
      </c>
      <c r="J172" s="849">
        <v>130.74</v>
      </c>
      <c r="K172" s="837">
        <v>1</v>
      </c>
      <c r="L172" s="849">
        <v>6</v>
      </c>
      <c r="M172" s="850">
        <v>130.74</v>
      </c>
    </row>
    <row r="173" spans="1:13" ht="14.4" customHeight="1" x14ac:dyDescent="0.3">
      <c r="A173" s="831" t="s">
        <v>1467</v>
      </c>
      <c r="B173" s="832" t="s">
        <v>2263</v>
      </c>
      <c r="C173" s="832" t="s">
        <v>2202</v>
      </c>
      <c r="D173" s="832" t="s">
        <v>2203</v>
      </c>
      <c r="E173" s="832" t="s">
        <v>2204</v>
      </c>
      <c r="F173" s="849">
        <v>1</v>
      </c>
      <c r="G173" s="849">
        <v>83.25</v>
      </c>
      <c r="H173" s="837">
        <v>1</v>
      </c>
      <c r="I173" s="849"/>
      <c r="J173" s="849"/>
      <c r="K173" s="837">
        <v>0</v>
      </c>
      <c r="L173" s="849">
        <v>1</v>
      </c>
      <c r="M173" s="850">
        <v>83.25</v>
      </c>
    </row>
    <row r="174" spans="1:13" ht="14.4" customHeight="1" x14ac:dyDescent="0.3">
      <c r="A174" s="831" t="s">
        <v>1467</v>
      </c>
      <c r="B174" s="832" t="s">
        <v>2246</v>
      </c>
      <c r="C174" s="832" t="s">
        <v>2196</v>
      </c>
      <c r="D174" s="832" t="s">
        <v>1640</v>
      </c>
      <c r="E174" s="832" t="s">
        <v>2197</v>
      </c>
      <c r="F174" s="849">
        <v>1</v>
      </c>
      <c r="G174" s="849">
        <v>105.23</v>
      </c>
      <c r="H174" s="837">
        <v>1</v>
      </c>
      <c r="I174" s="849"/>
      <c r="J174" s="849"/>
      <c r="K174" s="837">
        <v>0</v>
      </c>
      <c r="L174" s="849">
        <v>1</v>
      </c>
      <c r="M174" s="850">
        <v>105.23</v>
      </c>
    </row>
    <row r="175" spans="1:13" ht="14.4" customHeight="1" x14ac:dyDescent="0.3">
      <c r="A175" s="831" t="s">
        <v>1467</v>
      </c>
      <c r="B175" s="832" t="s">
        <v>2247</v>
      </c>
      <c r="C175" s="832" t="s">
        <v>1748</v>
      </c>
      <c r="D175" s="832" t="s">
        <v>1749</v>
      </c>
      <c r="E175" s="832" t="s">
        <v>1750</v>
      </c>
      <c r="F175" s="849"/>
      <c r="G175" s="849"/>
      <c r="H175" s="837">
        <v>0</v>
      </c>
      <c r="I175" s="849">
        <v>5</v>
      </c>
      <c r="J175" s="849">
        <v>484.2</v>
      </c>
      <c r="K175" s="837">
        <v>1</v>
      </c>
      <c r="L175" s="849">
        <v>5</v>
      </c>
      <c r="M175" s="850">
        <v>484.2</v>
      </c>
    </row>
    <row r="176" spans="1:13" ht="14.4" customHeight="1" x14ac:dyDescent="0.3">
      <c r="A176" s="831" t="s">
        <v>1467</v>
      </c>
      <c r="B176" s="832" t="s">
        <v>2247</v>
      </c>
      <c r="C176" s="832" t="s">
        <v>1751</v>
      </c>
      <c r="D176" s="832" t="s">
        <v>1749</v>
      </c>
      <c r="E176" s="832" t="s">
        <v>1752</v>
      </c>
      <c r="F176" s="849"/>
      <c r="G176" s="849"/>
      <c r="H176" s="837">
        <v>0</v>
      </c>
      <c r="I176" s="849">
        <v>1</v>
      </c>
      <c r="J176" s="849">
        <v>193.68</v>
      </c>
      <c r="K176" s="837">
        <v>1</v>
      </c>
      <c r="L176" s="849">
        <v>1</v>
      </c>
      <c r="M176" s="850">
        <v>193.68</v>
      </c>
    </row>
    <row r="177" spans="1:13" ht="14.4" customHeight="1" x14ac:dyDescent="0.3">
      <c r="A177" s="831" t="s">
        <v>1467</v>
      </c>
      <c r="B177" s="832" t="s">
        <v>2248</v>
      </c>
      <c r="C177" s="832" t="s">
        <v>1761</v>
      </c>
      <c r="D177" s="832" t="s">
        <v>1762</v>
      </c>
      <c r="E177" s="832" t="s">
        <v>1763</v>
      </c>
      <c r="F177" s="849">
        <v>10</v>
      </c>
      <c r="G177" s="849">
        <v>20389.3</v>
      </c>
      <c r="H177" s="837">
        <v>1</v>
      </c>
      <c r="I177" s="849"/>
      <c r="J177" s="849"/>
      <c r="K177" s="837">
        <v>0</v>
      </c>
      <c r="L177" s="849">
        <v>10</v>
      </c>
      <c r="M177" s="850">
        <v>20389.3</v>
      </c>
    </row>
    <row r="178" spans="1:13" ht="14.4" customHeight="1" x14ac:dyDescent="0.3">
      <c r="A178" s="831" t="s">
        <v>1467</v>
      </c>
      <c r="B178" s="832" t="s">
        <v>2248</v>
      </c>
      <c r="C178" s="832" t="s">
        <v>1764</v>
      </c>
      <c r="D178" s="832" t="s">
        <v>1762</v>
      </c>
      <c r="E178" s="832" t="s">
        <v>1765</v>
      </c>
      <c r="F178" s="849">
        <v>10</v>
      </c>
      <c r="G178" s="849">
        <v>5526.4</v>
      </c>
      <c r="H178" s="837">
        <v>1</v>
      </c>
      <c r="I178" s="849"/>
      <c r="J178" s="849"/>
      <c r="K178" s="837">
        <v>0</v>
      </c>
      <c r="L178" s="849">
        <v>10</v>
      </c>
      <c r="M178" s="850">
        <v>5526.4</v>
      </c>
    </row>
    <row r="179" spans="1:13" ht="14.4" customHeight="1" x14ac:dyDescent="0.3">
      <c r="A179" s="831" t="s">
        <v>1467</v>
      </c>
      <c r="B179" s="832" t="s">
        <v>2248</v>
      </c>
      <c r="C179" s="832" t="s">
        <v>1766</v>
      </c>
      <c r="D179" s="832" t="s">
        <v>1762</v>
      </c>
      <c r="E179" s="832" t="s">
        <v>1767</v>
      </c>
      <c r="F179" s="849">
        <v>11</v>
      </c>
      <c r="G179" s="849">
        <v>11214.060000000001</v>
      </c>
      <c r="H179" s="837">
        <v>1</v>
      </c>
      <c r="I179" s="849"/>
      <c r="J179" s="849"/>
      <c r="K179" s="837">
        <v>0</v>
      </c>
      <c r="L179" s="849">
        <v>11</v>
      </c>
      <c r="M179" s="850">
        <v>11214.060000000001</v>
      </c>
    </row>
    <row r="180" spans="1:13" ht="14.4" customHeight="1" x14ac:dyDescent="0.3">
      <c r="A180" s="831" t="s">
        <v>1467</v>
      </c>
      <c r="B180" s="832" t="s">
        <v>2248</v>
      </c>
      <c r="C180" s="832" t="s">
        <v>1770</v>
      </c>
      <c r="D180" s="832" t="s">
        <v>1769</v>
      </c>
      <c r="E180" s="832" t="s">
        <v>1771</v>
      </c>
      <c r="F180" s="849"/>
      <c r="G180" s="849"/>
      <c r="H180" s="837">
        <v>0</v>
      </c>
      <c r="I180" s="849">
        <v>7</v>
      </c>
      <c r="J180" s="849">
        <v>2490.5300000000002</v>
      </c>
      <c r="K180" s="837">
        <v>1</v>
      </c>
      <c r="L180" s="849">
        <v>7</v>
      </c>
      <c r="M180" s="850">
        <v>2490.5300000000002</v>
      </c>
    </row>
    <row r="181" spans="1:13" ht="14.4" customHeight="1" x14ac:dyDescent="0.3">
      <c r="A181" s="831" t="s">
        <v>1467</v>
      </c>
      <c r="B181" s="832" t="s">
        <v>2248</v>
      </c>
      <c r="C181" s="832" t="s">
        <v>1772</v>
      </c>
      <c r="D181" s="832" t="s">
        <v>1769</v>
      </c>
      <c r="E181" s="832" t="s">
        <v>1765</v>
      </c>
      <c r="F181" s="849"/>
      <c r="G181" s="849"/>
      <c r="H181" s="837">
        <v>0</v>
      </c>
      <c r="I181" s="849">
        <v>5</v>
      </c>
      <c r="J181" s="849">
        <v>2763.2</v>
      </c>
      <c r="K181" s="837">
        <v>1</v>
      </c>
      <c r="L181" s="849">
        <v>5</v>
      </c>
      <c r="M181" s="850">
        <v>2763.2</v>
      </c>
    </row>
    <row r="182" spans="1:13" ht="14.4" customHeight="1" x14ac:dyDescent="0.3">
      <c r="A182" s="831" t="s">
        <v>1467</v>
      </c>
      <c r="B182" s="832" t="s">
        <v>2248</v>
      </c>
      <c r="C182" s="832" t="s">
        <v>1773</v>
      </c>
      <c r="D182" s="832" t="s">
        <v>1769</v>
      </c>
      <c r="E182" s="832" t="s">
        <v>1767</v>
      </c>
      <c r="F182" s="849"/>
      <c r="G182" s="849"/>
      <c r="H182" s="837">
        <v>0</v>
      </c>
      <c r="I182" s="849">
        <v>10</v>
      </c>
      <c r="J182" s="849">
        <v>10194.6</v>
      </c>
      <c r="K182" s="837">
        <v>1</v>
      </c>
      <c r="L182" s="849">
        <v>10</v>
      </c>
      <c r="M182" s="850">
        <v>10194.6</v>
      </c>
    </row>
    <row r="183" spans="1:13" ht="14.4" customHeight="1" x14ac:dyDescent="0.3">
      <c r="A183" s="831" t="s">
        <v>1467</v>
      </c>
      <c r="B183" s="832" t="s">
        <v>2249</v>
      </c>
      <c r="C183" s="832" t="s">
        <v>1970</v>
      </c>
      <c r="D183" s="832" t="s">
        <v>1698</v>
      </c>
      <c r="E183" s="832" t="s">
        <v>1971</v>
      </c>
      <c r="F183" s="849">
        <v>6</v>
      </c>
      <c r="G183" s="849">
        <v>1396.08</v>
      </c>
      <c r="H183" s="837">
        <v>1</v>
      </c>
      <c r="I183" s="849"/>
      <c r="J183" s="849"/>
      <c r="K183" s="837">
        <v>0</v>
      </c>
      <c r="L183" s="849">
        <v>6</v>
      </c>
      <c r="M183" s="850">
        <v>1396.08</v>
      </c>
    </row>
    <row r="184" spans="1:13" ht="14.4" customHeight="1" x14ac:dyDescent="0.3">
      <c r="A184" s="831" t="s">
        <v>1467</v>
      </c>
      <c r="B184" s="832" t="s">
        <v>2249</v>
      </c>
      <c r="C184" s="832" t="s">
        <v>1907</v>
      </c>
      <c r="D184" s="832" t="s">
        <v>1701</v>
      </c>
      <c r="E184" s="832" t="s">
        <v>1711</v>
      </c>
      <c r="F184" s="849">
        <v>12</v>
      </c>
      <c r="G184" s="849">
        <v>23267.64</v>
      </c>
      <c r="H184" s="837">
        <v>1</v>
      </c>
      <c r="I184" s="849"/>
      <c r="J184" s="849"/>
      <c r="K184" s="837">
        <v>0</v>
      </c>
      <c r="L184" s="849">
        <v>12</v>
      </c>
      <c r="M184" s="850">
        <v>23267.64</v>
      </c>
    </row>
    <row r="185" spans="1:13" ht="14.4" customHeight="1" x14ac:dyDescent="0.3">
      <c r="A185" s="831" t="s">
        <v>1467</v>
      </c>
      <c r="B185" s="832" t="s">
        <v>2249</v>
      </c>
      <c r="C185" s="832" t="s">
        <v>1851</v>
      </c>
      <c r="D185" s="832" t="s">
        <v>1698</v>
      </c>
      <c r="E185" s="832" t="s">
        <v>1852</v>
      </c>
      <c r="F185" s="849">
        <v>6</v>
      </c>
      <c r="G185" s="849">
        <v>11633.82</v>
      </c>
      <c r="H185" s="837">
        <v>1</v>
      </c>
      <c r="I185" s="849"/>
      <c r="J185" s="849"/>
      <c r="K185" s="837">
        <v>0</v>
      </c>
      <c r="L185" s="849">
        <v>6</v>
      </c>
      <c r="M185" s="850">
        <v>11633.82</v>
      </c>
    </row>
    <row r="186" spans="1:13" ht="14.4" customHeight="1" x14ac:dyDescent="0.3">
      <c r="A186" s="831" t="s">
        <v>1467</v>
      </c>
      <c r="B186" s="832" t="s">
        <v>2249</v>
      </c>
      <c r="C186" s="832" t="s">
        <v>1853</v>
      </c>
      <c r="D186" s="832" t="s">
        <v>1698</v>
      </c>
      <c r="E186" s="832" t="s">
        <v>1854</v>
      </c>
      <c r="F186" s="849">
        <v>12</v>
      </c>
      <c r="G186" s="849">
        <v>17450.760000000002</v>
      </c>
      <c r="H186" s="837">
        <v>1</v>
      </c>
      <c r="I186" s="849"/>
      <c r="J186" s="849"/>
      <c r="K186" s="837">
        <v>0</v>
      </c>
      <c r="L186" s="849">
        <v>12</v>
      </c>
      <c r="M186" s="850">
        <v>17450.760000000002</v>
      </c>
    </row>
    <row r="187" spans="1:13" ht="14.4" customHeight="1" x14ac:dyDescent="0.3">
      <c r="A187" s="831" t="s">
        <v>1467</v>
      </c>
      <c r="B187" s="832" t="s">
        <v>2249</v>
      </c>
      <c r="C187" s="832" t="s">
        <v>1697</v>
      </c>
      <c r="D187" s="832" t="s">
        <v>1698</v>
      </c>
      <c r="E187" s="832" t="s">
        <v>1699</v>
      </c>
      <c r="F187" s="849">
        <v>6</v>
      </c>
      <c r="G187" s="849">
        <v>5816.88</v>
      </c>
      <c r="H187" s="837">
        <v>1</v>
      </c>
      <c r="I187" s="849"/>
      <c r="J187" s="849"/>
      <c r="K187" s="837">
        <v>0</v>
      </c>
      <c r="L187" s="849">
        <v>6</v>
      </c>
      <c r="M187" s="850">
        <v>5816.88</v>
      </c>
    </row>
    <row r="188" spans="1:13" ht="14.4" customHeight="1" x14ac:dyDescent="0.3">
      <c r="A188" s="831" t="s">
        <v>1467</v>
      </c>
      <c r="B188" s="832" t="s">
        <v>2249</v>
      </c>
      <c r="C188" s="832" t="s">
        <v>1974</v>
      </c>
      <c r="D188" s="832" t="s">
        <v>1704</v>
      </c>
      <c r="E188" s="832" t="s">
        <v>1975</v>
      </c>
      <c r="F188" s="849">
        <v>6</v>
      </c>
      <c r="G188" s="849">
        <v>11633.82</v>
      </c>
      <c r="H188" s="837">
        <v>1</v>
      </c>
      <c r="I188" s="849"/>
      <c r="J188" s="849"/>
      <c r="K188" s="837">
        <v>0</v>
      </c>
      <c r="L188" s="849">
        <v>6</v>
      </c>
      <c r="M188" s="850">
        <v>11633.82</v>
      </c>
    </row>
    <row r="189" spans="1:13" ht="14.4" customHeight="1" x14ac:dyDescent="0.3">
      <c r="A189" s="831" t="s">
        <v>1467</v>
      </c>
      <c r="B189" s="832" t="s">
        <v>2249</v>
      </c>
      <c r="C189" s="832" t="s">
        <v>1857</v>
      </c>
      <c r="D189" s="832" t="s">
        <v>1704</v>
      </c>
      <c r="E189" s="832" t="s">
        <v>1858</v>
      </c>
      <c r="F189" s="849">
        <v>8</v>
      </c>
      <c r="G189" s="849">
        <v>3878</v>
      </c>
      <c r="H189" s="837">
        <v>1</v>
      </c>
      <c r="I189" s="849"/>
      <c r="J189" s="849"/>
      <c r="K189" s="837">
        <v>0</v>
      </c>
      <c r="L189" s="849">
        <v>8</v>
      </c>
      <c r="M189" s="850">
        <v>3878</v>
      </c>
    </row>
    <row r="190" spans="1:13" ht="14.4" customHeight="1" x14ac:dyDescent="0.3">
      <c r="A190" s="831" t="s">
        <v>1467</v>
      </c>
      <c r="B190" s="832" t="s">
        <v>2249</v>
      </c>
      <c r="C190" s="832" t="s">
        <v>1703</v>
      </c>
      <c r="D190" s="832" t="s">
        <v>1704</v>
      </c>
      <c r="E190" s="832" t="s">
        <v>1705</v>
      </c>
      <c r="F190" s="849">
        <v>2</v>
      </c>
      <c r="G190" s="849">
        <v>1938.96</v>
      </c>
      <c r="H190" s="837">
        <v>1</v>
      </c>
      <c r="I190" s="849"/>
      <c r="J190" s="849"/>
      <c r="K190" s="837">
        <v>0</v>
      </c>
      <c r="L190" s="849">
        <v>2</v>
      </c>
      <c r="M190" s="850">
        <v>1938.96</v>
      </c>
    </row>
    <row r="191" spans="1:13" ht="14.4" customHeight="1" x14ac:dyDescent="0.3">
      <c r="A191" s="831" t="s">
        <v>1467</v>
      </c>
      <c r="B191" s="832" t="s">
        <v>2249</v>
      </c>
      <c r="C191" s="832" t="s">
        <v>1706</v>
      </c>
      <c r="D191" s="832" t="s">
        <v>1707</v>
      </c>
      <c r="E191" s="832" t="s">
        <v>1702</v>
      </c>
      <c r="F191" s="849"/>
      <c r="G191" s="849"/>
      <c r="H191" s="837">
        <v>0</v>
      </c>
      <c r="I191" s="849">
        <v>16</v>
      </c>
      <c r="J191" s="849">
        <v>7756</v>
      </c>
      <c r="K191" s="837">
        <v>1</v>
      </c>
      <c r="L191" s="849">
        <v>16</v>
      </c>
      <c r="M191" s="850">
        <v>7756</v>
      </c>
    </row>
    <row r="192" spans="1:13" ht="14.4" customHeight="1" x14ac:dyDescent="0.3">
      <c r="A192" s="831" t="s">
        <v>1467</v>
      </c>
      <c r="B192" s="832" t="s">
        <v>2249</v>
      </c>
      <c r="C192" s="832" t="s">
        <v>2189</v>
      </c>
      <c r="D192" s="832" t="s">
        <v>1704</v>
      </c>
      <c r="E192" s="832" t="s">
        <v>2190</v>
      </c>
      <c r="F192" s="849">
        <v>6</v>
      </c>
      <c r="G192" s="849">
        <v>0</v>
      </c>
      <c r="H192" s="837"/>
      <c r="I192" s="849"/>
      <c r="J192" s="849"/>
      <c r="K192" s="837"/>
      <c r="L192" s="849">
        <v>6</v>
      </c>
      <c r="M192" s="850">
        <v>0</v>
      </c>
    </row>
    <row r="193" spans="1:13" ht="14.4" customHeight="1" x14ac:dyDescent="0.3">
      <c r="A193" s="831" t="s">
        <v>1467</v>
      </c>
      <c r="B193" s="832" t="s">
        <v>2249</v>
      </c>
      <c r="C193" s="832" t="s">
        <v>1708</v>
      </c>
      <c r="D193" s="832" t="s">
        <v>1707</v>
      </c>
      <c r="E193" s="832" t="s">
        <v>1709</v>
      </c>
      <c r="F193" s="849"/>
      <c r="G193" s="849"/>
      <c r="H193" s="837">
        <v>0</v>
      </c>
      <c r="I193" s="849">
        <v>3</v>
      </c>
      <c r="J193" s="849">
        <v>2908.44</v>
      </c>
      <c r="K193" s="837">
        <v>1</v>
      </c>
      <c r="L193" s="849">
        <v>3</v>
      </c>
      <c r="M193" s="850">
        <v>2908.44</v>
      </c>
    </row>
    <row r="194" spans="1:13" ht="14.4" customHeight="1" x14ac:dyDescent="0.3">
      <c r="A194" s="831" t="s">
        <v>1467</v>
      </c>
      <c r="B194" s="832" t="s">
        <v>2249</v>
      </c>
      <c r="C194" s="832" t="s">
        <v>1712</v>
      </c>
      <c r="D194" s="832" t="s">
        <v>1707</v>
      </c>
      <c r="E194" s="832" t="s">
        <v>1713</v>
      </c>
      <c r="F194" s="849"/>
      <c r="G194" s="849"/>
      <c r="H194" s="837">
        <v>0</v>
      </c>
      <c r="I194" s="849">
        <v>9</v>
      </c>
      <c r="J194" s="849">
        <v>13088.070000000002</v>
      </c>
      <c r="K194" s="837">
        <v>1</v>
      </c>
      <c r="L194" s="849">
        <v>9</v>
      </c>
      <c r="M194" s="850">
        <v>13088.070000000002</v>
      </c>
    </row>
    <row r="195" spans="1:13" ht="14.4" customHeight="1" x14ac:dyDescent="0.3">
      <c r="A195" s="831" t="s">
        <v>1467</v>
      </c>
      <c r="B195" s="832" t="s">
        <v>2250</v>
      </c>
      <c r="C195" s="832" t="s">
        <v>1669</v>
      </c>
      <c r="D195" s="832" t="s">
        <v>1670</v>
      </c>
      <c r="E195" s="832" t="s">
        <v>1671</v>
      </c>
      <c r="F195" s="849">
        <v>25</v>
      </c>
      <c r="G195" s="849">
        <v>18851</v>
      </c>
      <c r="H195" s="837">
        <v>1</v>
      </c>
      <c r="I195" s="849"/>
      <c r="J195" s="849"/>
      <c r="K195" s="837">
        <v>0</v>
      </c>
      <c r="L195" s="849">
        <v>25</v>
      </c>
      <c r="M195" s="850">
        <v>18851</v>
      </c>
    </row>
    <row r="196" spans="1:13" ht="14.4" customHeight="1" x14ac:dyDescent="0.3">
      <c r="A196" s="831" t="s">
        <v>1467</v>
      </c>
      <c r="B196" s="832" t="s">
        <v>2250</v>
      </c>
      <c r="C196" s="832" t="s">
        <v>1674</v>
      </c>
      <c r="D196" s="832" t="s">
        <v>1670</v>
      </c>
      <c r="E196" s="832" t="s">
        <v>1675</v>
      </c>
      <c r="F196" s="849">
        <v>6</v>
      </c>
      <c r="G196" s="849">
        <v>9048.48</v>
      </c>
      <c r="H196" s="837">
        <v>1</v>
      </c>
      <c r="I196" s="849"/>
      <c r="J196" s="849"/>
      <c r="K196" s="837">
        <v>0</v>
      </c>
      <c r="L196" s="849">
        <v>6</v>
      </c>
      <c r="M196" s="850">
        <v>9048.48</v>
      </c>
    </row>
    <row r="197" spans="1:13" ht="14.4" customHeight="1" x14ac:dyDescent="0.3">
      <c r="A197" s="831" t="s">
        <v>1467</v>
      </c>
      <c r="B197" s="832" t="s">
        <v>2250</v>
      </c>
      <c r="C197" s="832" t="s">
        <v>2188</v>
      </c>
      <c r="D197" s="832" t="s">
        <v>1965</v>
      </c>
      <c r="E197" s="832" t="s">
        <v>1675</v>
      </c>
      <c r="F197" s="849">
        <v>6</v>
      </c>
      <c r="G197" s="849">
        <v>7755.9000000000005</v>
      </c>
      <c r="H197" s="837">
        <v>1</v>
      </c>
      <c r="I197" s="849"/>
      <c r="J197" s="849"/>
      <c r="K197" s="837">
        <v>0</v>
      </c>
      <c r="L197" s="849">
        <v>6</v>
      </c>
      <c r="M197" s="850">
        <v>7755.9000000000005</v>
      </c>
    </row>
    <row r="198" spans="1:13" ht="14.4" customHeight="1" x14ac:dyDescent="0.3">
      <c r="A198" s="831" t="s">
        <v>1467</v>
      </c>
      <c r="B198" s="832" t="s">
        <v>2250</v>
      </c>
      <c r="C198" s="832" t="s">
        <v>1964</v>
      </c>
      <c r="D198" s="832" t="s">
        <v>1965</v>
      </c>
      <c r="E198" s="832" t="s">
        <v>1671</v>
      </c>
      <c r="F198" s="849">
        <v>4</v>
      </c>
      <c r="G198" s="849">
        <v>2585.2800000000002</v>
      </c>
      <c r="H198" s="837">
        <v>1</v>
      </c>
      <c r="I198" s="849"/>
      <c r="J198" s="849"/>
      <c r="K198" s="837">
        <v>0</v>
      </c>
      <c r="L198" s="849">
        <v>4</v>
      </c>
      <c r="M198" s="850">
        <v>2585.2800000000002</v>
      </c>
    </row>
    <row r="199" spans="1:13" ht="14.4" customHeight="1" x14ac:dyDescent="0.3">
      <c r="A199" s="831" t="s">
        <v>1467</v>
      </c>
      <c r="B199" s="832" t="s">
        <v>2250</v>
      </c>
      <c r="C199" s="832" t="s">
        <v>1676</v>
      </c>
      <c r="D199" s="832" t="s">
        <v>1677</v>
      </c>
      <c r="E199" s="832" t="s">
        <v>1671</v>
      </c>
      <c r="F199" s="849"/>
      <c r="G199" s="849"/>
      <c r="H199" s="837">
        <v>0</v>
      </c>
      <c r="I199" s="849">
        <v>6</v>
      </c>
      <c r="J199" s="849">
        <v>4524.24</v>
      </c>
      <c r="K199" s="837">
        <v>1</v>
      </c>
      <c r="L199" s="849">
        <v>6</v>
      </c>
      <c r="M199" s="850">
        <v>4524.24</v>
      </c>
    </row>
    <row r="200" spans="1:13" ht="14.4" customHeight="1" x14ac:dyDescent="0.3">
      <c r="A200" s="831" t="s">
        <v>1467</v>
      </c>
      <c r="B200" s="832" t="s">
        <v>1237</v>
      </c>
      <c r="C200" s="832" t="s">
        <v>1369</v>
      </c>
      <c r="D200" s="832" t="s">
        <v>1370</v>
      </c>
      <c r="E200" s="832" t="s">
        <v>1371</v>
      </c>
      <c r="F200" s="849"/>
      <c r="G200" s="849"/>
      <c r="H200" s="837"/>
      <c r="I200" s="849">
        <v>38</v>
      </c>
      <c r="J200" s="849">
        <v>0</v>
      </c>
      <c r="K200" s="837"/>
      <c r="L200" s="849">
        <v>38</v>
      </c>
      <c r="M200" s="850">
        <v>0</v>
      </c>
    </row>
    <row r="201" spans="1:13" ht="14.4" customHeight="1" x14ac:dyDescent="0.3">
      <c r="A201" s="831" t="s">
        <v>1467</v>
      </c>
      <c r="B201" s="832" t="s">
        <v>2258</v>
      </c>
      <c r="C201" s="832" t="s">
        <v>2061</v>
      </c>
      <c r="D201" s="832" t="s">
        <v>2005</v>
      </c>
      <c r="E201" s="832" t="s">
        <v>2062</v>
      </c>
      <c r="F201" s="849"/>
      <c r="G201" s="849"/>
      <c r="H201" s="837">
        <v>0</v>
      </c>
      <c r="I201" s="849">
        <v>3</v>
      </c>
      <c r="J201" s="849">
        <v>362.31</v>
      </c>
      <c r="K201" s="837">
        <v>1</v>
      </c>
      <c r="L201" s="849">
        <v>3</v>
      </c>
      <c r="M201" s="850">
        <v>362.31</v>
      </c>
    </row>
    <row r="202" spans="1:13" ht="14.4" customHeight="1" x14ac:dyDescent="0.3">
      <c r="A202" s="831" t="s">
        <v>1467</v>
      </c>
      <c r="B202" s="832" t="s">
        <v>2251</v>
      </c>
      <c r="C202" s="832" t="s">
        <v>1741</v>
      </c>
      <c r="D202" s="832" t="s">
        <v>1742</v>
      </c>
      <c r="E202" s="832" t="s">
        <v>1743</v>
      </c>
      <c r="F202" s="849"/>
      <c r="G202" s="849"/>
      <c r="H202" s="837">
        <v>0</v>
      </c>
      <c r="I202" s="849">
        <v>1</v>
      </c>
      <c r="J202" s="849">
        <v>102.9</v>
      </c>
      <c r="K202" s="837">
        <v>1</v>
      </c>
      <c r="L202" s="849">
        <v>1</v>
      </c>
      <c r="M202" s="850">
        <v>102.9</v>
      </c>
    </row>
    <row r="203" spans="1:13" ht="14.4" customHeight="1" x14ac:dyDescent="0.3">
      <c r="A203" s="831" t="s">
        <v>1467</v>
      </c>
      <c r="B203" s="832" t="s">
        <v>2252</v>
      </c>
      <c r="C203" s="832" t="s">
        <v>2198</v>
      </c>
      <c r="D203" s="832" t="s">
        <v>1838</v>
      </c>
      <c r="E203" s="832" t="s">
        <v>2199</v>
      </c>
      <c r="F203" s="849">
        <v>1</v>
      </c>
      <c r="G203" s="849">
        <v>2391.4899999999998</v>
      </c>
      <c r="H203" s="837">
        <v>1</v>
      </c>
      <c r="I203" s="849"/>
      <c r="J203" s="849"/>
      <c r="K203" s="837">
        <v>0</v>
      </c>
      <c r="L203" s="849">
        <v>1</v>
      </c>
      <c r="M203" s="850">
        <v>2391.4899999999998</v>
      </c>
    </row>
    <row r="204" spans="1:13" ht="14.4" customHeight="1" x14ac:dyDescent="0.3">
      <c r="A204" s="831" t="s">
        <v>1467</v>
      </c>
      <c r="B204" s="832" t="s">
        <v>2252</v>
      </c>
      <c r="C204" s="832" t="s">
        <v>1998</v>
      </c>
      <c r="D204" s="832" t="s">
        <v>1999</v>
      </c>
      <c r="E204" s="832" t="s">
        <v>1781</v>
      </c>
      <c r="F204" s="849">
        <v>1</v>
      </c>
      <c r="G204" s="849">
        <v>597.88</v>
      </c>
      <c r="H204" s="837">
        <v>1</v>
      </c>
      <c r="I204" s="849"/>
      <c r="J204" s="849"/>
      <c r="K204" s="837">
        <v>0</v>
      </c>
      <c r="L204" s="849">
        <v>1</v>
      </c>
      <c r="M204" s="850">
        <v>597.88</v>
      </c>
    </row>
    <row r="205" spans="1:13" ht="14.4" customHeight="1" x14ac:dyDescent="0.3">
      <c r="A205" s="831" t="s">
        <v>1467</v>
      </c>
      <c r="B205" s="832" t="s">
        <v>2252</v>
      </c>
      <c r="C205" s="832" t="s">
        <v>1779</v>
      </c>
      <c r="D205" s="832" t="s">
        <v>1780</v>
      </c>
      <c r="E205" s="832" t="s">
        <v>1781</v>
      </c>
      <c r="F205" s="849"/>
      <c r="G205" s="849"/>
      <c r="H205" s="837">
        <v>0</v>
      </c>
      <c r="I205" s="849">
        <v>15</v>
      </c>
      <c r="J205" s="849">
        <v>8968.2000000000007</v>
      </c>
      <c r="K205" s="837">
        <v>1</v>
      </c>
      <c r="L205" s="849">
        <v>15</v>
      </c>
      <c r="M205" s="850">
        <v>8968.2000000000007</v>
      </c>
    </row>
    <row r="206" spans="1:13" ht="14.4" customHeight="1" x14ac:dyDescent="0.3">
      <c r="A206" s="831" t="s">
        <v>1467</v>
      </c>
      <c r="B206" s="832" t="s">
        <v>2252</v>
      </c>
      <c r="C206" s="832" t="s">
        <v>2200</v>
      </c>
      <c r="D206" s="832" t="s">
        <v>1783</v>
      </c>
      <c r="E206" s="832" t="s">
        <v>1781</v>
      </c>
      <c r="F206" s="849">
        <v>1</v>
      </c>
      <c r="G206" s="849">
        <v>857.75</v>
      </c>
      <c r="H206" s="837">
        <v>1</v>
      </c>
      <c r="I206" s="849"/>
      <c r="J206" s="849"/>
      <c r="K206" s="837">
        <v>0</v>
      </c>
      <c r="L206" s="849">
        <v>1</v>
      </c>
      <c r="M206" s="850">
        <v>857.75</v>
      </c>
    </row>
    <row r="207" spans="1:13" ht="14.4" customHeight="1" x14ac:dyDescent="0.3">
      <c r="A207" s="831" t="s">
        <v>1467</v>
      </c>
      <c r="B207" s="832" t="s">
        <v>2252</v>
      </c>
      <c r="C207" s="832" t="s">
        <v>1782</v>
      </c>
      <c r="D207" s="832" t="s">
        <v>1783</v>
      </c>
      <c r="E207" s="832" t="s">
        <v>1784</v>
      </c>
      <c r="F207" s="849">
        <v>17</v>
      </c>
      <c r="G207" s="849">
        <v>29161.800000000003</v>
      </c>
      <c r="H207" s="837">
        <v>1</v>
      </c>
      <c r="I207" s="849"/>
      <c r="J207" s="849"/>
      <c r="K207" s="837">
        <v>0</v>
      </c>
      <c r="L207" s="849">
        <v>17</v>
      </c>
      <c r="M207" s="850">
        <v>29161.800000000003</v>
      </c>
    </row>
    <row r="208" spans="1:13" ht="14.4" customHeight="1" x14ac:dyDescent="0.3">
      <c r="A208" s="831" t="s">
        <v>1467</v>
      </c>
      <c r="B208" s="832" t="s">
        <v>2252</v>
      </c>
      <c r="C208" s="832" t="s">
        <v>1785</v>
      </c>
      <c r="D208" s="832" t="s">
        <v>1786</v>
      </c>
      <c r="E208" s="832" t="s">
        <v>1784</v>
      </c>
      <c r="F208" s="849">
        <v>5</v>
      </c>
      <c r="G208" s="849">
        <v>8577.4</v>
      </c>
      <c r="H208" s="837">
        <v>1</v>
      </c>
      <c r="I208" s="849"/>
      <c r="J208" s="849"/>
      <c r="K208" s="837">
        <v>0</v>
      </c>
      <c r="L208" s="849">
        <v>5</v>
      </c>
      <c r="M208" s="850">
        <v>8577.4</v>
      </c>
    </row>
    <row r="209" spans="1:13" ht="14.4" customHeight="1" x14ac:dyDescent="0.3">
      <c r="A209" s="831" t="s">
        <v>1467</v>
      </c>
      <c r="B209" s="832" t="s">
        <v>2252</v>
      </c>
      <c r="C209" s="832" t="s">
        <v>1788</v>
      </c>
      <c r="D209" s="832" t="s">
        <v>1780</v>
      </c>
      <c r="E209" s="832" t="s">
        <v>1784</v>
      </c>
      <c r="F209" s="849"/>
      <c r="G209" s="849"/>
      <c r="H209" s="837">
        <v>0</v>
      </c>
      <c r="I209" s="849">
        <v>5</v>
      </c>
      <c r="J209" s="849">
        <v>5978.75</v>
      </c>
      <c r="K209" s="837">
        <v>1</v>
      </c>
      <c r="L209" s="849">
        <v>5</v>
      </c>
      <c r="M209" s="850">
        <v>5978.75</v>
      </c>
    </row>
    <row r="210" spans="1:13" ht="14.4" customHeight="1" x14ac:dyDescent="0.3">
      <c r="A210" s="831" t="s">
        <v>1467</v>
      </c>
      <c r="B210" s="832" t="s">
        <v>2259</v>
      </c>
      <c r="C210" s="832" t="s">
        <v>2185</v>
      </c>
      <c r="D210" s="832" t="s">
        <v>2186</v>
      </c>
      <c r="E210" s="832" t="s">
        <v>2187</v>
      </c>
      <c r="F210" s="849">
        <v>1</v>
      </c>
      <c r="G210" s="849">
        <v>15.67</v>
      </c>
      <c r="H210" s="837">
        <v>1</v>
      </c>
      <c r="I210" s="849"/>
      <c r="J210" s="849"/>
      <c r="K210" s="837">
        <v>0</v>
      </c>
      <c r="L210" s="849">
        <v>1</v>
      </c>
      <c r="M210" s="850">
        <v>15.67</v>
      </c>
    </row>
    <row r="211" spans="1:13" ht="14.4" customHeight="1" x14ac:dyDescent="0.3">
      <c r="A211" s="831" t="s">
        <v>1467</v>
      </c>
      <c r="B211" s="832" t="s">
        <v>1385</v>
      </c>
      <c r="C211" s="832" t="s">
        <v>1504</v>
      </c>
      <c r="D211" s="832" t="s">
        <v>980</v>
      </c>
      <c r="E211" s="832" t="s">
        <v>1505</v>
      </c>
      <c r="F211" s="849"/>
      <c r="G211" s="849"/>
      <c r="H211" s="837"/>
      <c r="I211" s="849">
        <v>4</v>
      </c>
      <c r="J211" s="849">
        <v>0</v>
      </c>
      <c r="K211" s="837"/>
      <c r="L211" s="849">
        <v>4</v>
      </c>
      <c r="M211" s="850">
        <v>0</v>
      </c>
    </row>
    <row r="212" spans="1:13" ht="14.4" customHeight="1" x14ac:dyDescent="0.3">
      <c r="A212" s="831" t="s">
        <v>1467</v>
      </c>
      <c r="B212" s="832" t="s">
        <v>2253</v>
      </c>
      <c r="C212" s="832" t="s">
        <v>1679</v>
      </c>
      <c r="D212" s="832" t="s">
        <v>1680</v>
      </c>
      <c r="E212" s="832" t="s">
        <v>1400</v>
      </c>
      <c r="F212" s="849"/>
      <c r="G212" s="849"/>
      <c r="H212" s="837">
        <v>0</v>
      </c>
      <c r="I212" s="849">
        <v>6</v>
      </c>
      <c r="J212" s="849">
        <v>395.93999999999994</v>
      </c>
      <c r="K212" s="837">
        <v>1</v>
      </c>
      <c r="L212" s="849">
        <v>6</v>
      </c>
      <c r="M212" s="850">
        <v>395.93999999999994</v>
      </c>
    </row>
    <row r="213" spans="1:13" ht="14.4" customHeight="1" x14ac:dyDescent="0.3">
      <c r="A213" s="831" t="s">
        <v>1467</v>
      </c>
      <c r="B213" s="832" t="s">
        <v>2255</v>
      </c>
      <c r="C213" s="832" t="s">
        <v>1814</v>
      </c>
      <c r="D213" s="832" t="s">
        <v>1815</v>
      </c>
      <c r="E213" s="832" t="s">
        <v>1816</v>
      </c>
      <c r="F213" s="849"/>
      <c r="G213" s="849"/>
      <c r="H213" s="837">
        <v>0</v>
      </c>
      <c r="I213" s="849">
        <v>6</v>
      </c>
      <c r="J213" s="849">
        <v>483.17999999999995</v>
      </c>
      <c r="K213" s="837">
        <v>1</v>
      </c>
      <c r="L213" s="849">
        <v>6</v>
      </c>
      <c r="M213" s="850">
        <v>483.17999999999995</v>
      </c>
    </row>
    <row r="214" spans="1:13" ht="14.4" customHeight="1" x14ac:dyDescent="0.3">
      <c r="A214" s="831" t="s">
        <v>1467</v>
      </c>
      <c r="B214" s="832" t="s">
        <v>2255</v>
      </c>
      <c r="C214" s="832" t="s">
        <v>2155</v>
      </c>
      <c r="D214" s="832" t="s">
        <v>1815</v>
      </c>
      <c r="E214" s="832" t="s">
        <v>2156</v>
      </c>
      <c r="F214" s="849"/>
      <c r="G214" s="849"/>
      <c r="H214" s="837">
        <v>0</v>
      </c>
      <c r="I214" s="849">
        <v>2</v>
      </c>
      <c r="J214" s="849">
        <v>800.34</v>
      </c>
      <c r="K214" s="837">
        <v>1</v>
      </c>
      <c r="L214" s="849">
        <v>2</v>
      </c>
      <c r="M214" s="850">
        <v>800.34</v>
      </c>
    </row>
    <row r="215" spans="1:13" ht="14.4" customHeight="1" x14ac:dyDescent="0.3">
      <c r="A215" s="831" t="s">
        <v>1467</v>
      </c>
      <c r="B215" s="832" t="s">
        <v>2255</v>
      </c>
      <c r="C215" s="832" t="s">
        <v>1817</v>
      </c>
      <c r="D215" s="832" t="s">
        <v>1815</v>
      </c>
      <c r="E215" s="832" t="s">
        <v>1818</v>
      </c>
      <c r="F215" s="849"/>
      <c r="G215" s="849"/>
      <c r="H215" s="837">
        <v>0</v>
      </c>
      <c r="I215" s="849">
        <v>1</v>
      </c>
      <c r="J215" s="849">
        <v>533.42999999999995</v>
      </c>
      <c r="K215" s="837">
        <v>1</v>
      </c>
      <c r="L215" s="849">
        <v>1</v>
      </c>
      <c r="M215" s="850">
        <v>533.42999999999995</v>
      </c>
    </row>
    <row r="216" spans="1:13" ht="14.4" customHeight="1" x14ac:dyDescent="0.3">
      <c r="A216" s="831" t="s">
        <v>1467</v>
      </c>
      <c r="B216" s="832" t="s">
        <v>2256</v>
      </c>
      <c r="C216" s="832" t="s">
        <v>1690</v>
      </c>
      <c r="D216" s="832" t="s">
        <v>1691</v>
      </c>
      <c r="E216" s="832" t="s">
        <v>1692</v>
      </c>
      <c r="F216" s="849"/>
      <c r="G216" s="849"/>
      <c r="H216" s="837">
        <v>0</v>
      </c>
      <c r="I216" s="849">
        <v>2</v>
      </c>
      <c r="J216" s="849">
        <v>1123.52</v>
      </c>
      <c r="K216" s="837">
        <v>1</v>
      </c>
      <c r="L216" s="849">
        <v>2</v>
      </c>
      <c r="M216" s="850">
        <v>1123.52</v>
      </c>
    </row>
    <row r="217" spans="1:13" ht="14.4" customHeight="1" x14ac:dyDescent="0.3">
      <c r="A217" s="831" t="s">
        <v>1467</v>
      </c>
      <c r="B217" s="832" t="s">
        <v>2257</v>
      </c>
      <c r="C217" s="832" t="s">
        <v>1897</v>
      </c>
      <c r="D217" s="832" t="s">
        <v>1832</v>
      </c>
      <c r="E217" s="832" t="s">
        <v>1894</v>
      </c>
      <c r="F217" s="849">
        <v>6</v>
      </c>
      <c r="G217" s="849">
        <v>301.92</v>
      </c>
      <c r="H217" s="837">
        <v>1</v>
      </c>
      <c r="I217" s="849"/>
      <c r="J217" s="849"/>
      <c r="K217" s="837">
        <v>0</v>
      </c>
      <c r="L217" s="849">
        <v>6</v>
      </c>
      <c r="M217" s="850">
        <v>301.92</v>
      </c>
    </row>
    <row r="218" spans="1:13" ht="14.4" customHeight="1" x14ac:dyDescent="0.3">
      <c r="A218" s="831" t="s">
        <v>1467</v>
      </c>
      <c r="B218" s="832" t="s">
        <v>2257</v>
      </c>
      <c r="C218" s="832" t="s">
        <v>1822</v>
      </c>
      <c r="D218" s="832" t="s">
        <v>1823</v>
      </c>
      <c r="E218" s="832" t="s">
        <v>1824</v>
      </c>
      <c r="F218" s="849">
        <v>5</v>
      </c>
      <c r="G218" s="849">
        <v>499.7</v>
      </c>
      <c r="H218" s="837">
        <v>1</v>
      </c>
      <c r="I218" s="849"/>
      <c r="J218" s="849"/>
      <c r="K218" s="837">
        <v>0</v>
      </c>
      <c r="L218" s="849">
        <v>5</v>
      </c>
      <c r="M218" s="850">
        <v>499.7</v>
      </c>
    </row>
    <row r="219" spans="1:13" ht="14.4" customHeight="1" x14ac:dyDescent="0.3">
      <c r="A219" s="831" t="s">
        <v>1467</v>
      </c>
      <c r="B219" s="832" t="s">
        <v>2262</v>
      </c>
      <c r="C219" s="832" t="s">
        <v>2009</v>
      </c>
      <c r="D219" s="832" t="s">
        <v>1945</v>
      </c>
      <c r="E219" s="832" t="s">
        <v>2010</v>
      </c>
      <c r="F219" s="849"/>
      <c r="G219" s="849"/>
      <c r="H219" s="837">
        <v>0</v>
      </c>
      <c r="I219" s="849">
        <v>4</v>
      </c>
      <c r="J219" s="849">
        <v>261.44</v>
      </c>
      <c r="K219" s="837">
        <v>1</v>
      </c>
      <c r="L219" s="849">
        <v>4</v>
      </c>
      <c r="M219" s="850">
        <v>261.44</v>
      </c>
    </row>
    <row r="220" spans="1:13" ht="14.4" customHeight="1" x14ac:dyDescent="0.3">
      <c r="A220" s="831" t="s">
        <v>1469</v>
      </c>
      <c r="B220" s="832" t="s">
        <v>2264</v>
      </c>
      <c r="C220" s="832" t="s">
        <v>2108</v>
      </c>
      <c r="D220" s="832" t="s">
        <v>2109</v>
      </c>
      <c r="E220" s="832" t="s">
        <v>2110</v>
      </c>
      <c r="F220" s="849">
        <v>1</v>
      </c>
      <c r="G220" s="849">
        <v>430.05</v>
      </c>
      <c r="H220" s="837">
        <v>1</v>
      </c>
      <c r="I220" s="849"/>
      <c r="J220" s="849"/>
      <c r="K220" s="837">
        <v>0</v>
      </c>
      <c r="L220" s="849">
        <v>1</v>
      </c>
      <c r="M220" s="850">
        <v>430.05</v>
      </c>
    </row>
    <row r="221" spans="1:13" ht="14.4" customHeight="1" x14ac:dyDescent="0.3">
      <c r="A221" s="831" t="s">
        <v>1469</v>
      </c>
      <c r="B221" s="832" t="s">
        <v>1398</v>
      </c>
      <c r="C221" s="832" t="s">
        <v>2105</v>
      </c>
      <c r="D221" s="832" t="s">
        <v>978</v>
      </c>
      <c r="E221" s="832" t="s">
        <v>2106</v>
      </c>
      <c r="F221" s="849"/>
      <c r="G221" s="849"/>
      <c r="H221" s="837">
        <v>0</v>
      </c>
      <c r="I221" s="849">
        <v>1</v>
      </c>
      <c r="J221" s="849">
        <v>176.32</v>
      </c>
      <c r="K221" s="837">
        <v>1</v>
      </c>
      <c r="L221" s="849">
        <v>1</v>
      </c>
      <c r="M221" s="850">
        <v>176.32</v>
      </c>
    </row>
    <row r="222" spans="1:13" ht="14.4" customHeight="1" x14ac:dyDescent="0.3">
      <c r="A222" s="831" t="s">
        <v>1470</v>
      </c>
      <c r="B222" s="832" t="s">
        <v>1352</v>
      </c>
      <c r="C222" s="832" t="s">
        <v>1353</v>
      </c>
      <c r="D222" s="832" t="s">
        <v>712</v>
      </c>
      <c r="E222" s="832" t="s">
        <v>1354</v>
      </c>
      <c r="F222" s="849"/>
      <c r="G222" s="849"/>
      <c r="H222" s="837">
        <v>0</v>
      </c>
      <c r="I222" s="849">
        <v>3</v>
      </c>
      <c r="J222" s="849">
        <v>145.26</v>
      </c>
      <c r="K222" s="837">
        <v>1</v>
      </c>
      <c r="L222" s="849">
        <v>3</v>
      </c>
      <c r="M222" s="850">
        <v>145.26</v>
      </c>
    </row>
    <row r="223" spans="1:13" ht="14.4" customHeight="1" x14ac:dyDescent="0.3">
      <c r="A223" s="831" t="s">
        <v>1470</v>
      </c>
      <c r="B223" s="832" t="s">
        <v>2248</v>
      </c>
      <c r="C223" s="832" t="s">
        <v>1764</v>
      </c>
      <c r="D223" s="832" t="s">
        <v>1762</v>
      </c>
      <c r="E223" s="832" t="s">
        <v>1765</v>
      </c>
      <c r="F223" s="849">
        <v>3</v>
      </c>
      <c r="G223" s="849">
        <v>1657.92</v>
      </c>
      <c r="H223" s="837">
        <v>1</v>
      </c>
      <c r="I223" s="849"/>
      <c r="J223" s="849"/>
      <c r="K223" s="837">
        <v>0</v>
      </c>
      <c r="L223" s="849">
        <v>3</v>
      </c>
      <c r="M223" s="850">
        <v>1657.92</v>
      </c>
    </row>
    <row r="224" spans="1:13" ht="14.4" customHeight="1" x14ac:dyDescent="0.3">
      <c r="A224" s="831" t="s">
        <v>1470</v>
      </c>
      <c r="B224" s="832" t="s">
        <v>2248</v>
      </c>
      <c r="C224" s="832" t="s">
        <v>1766</v>
      </c>
      <c r="D224" s="832" t="s">
        <v>1762</v>
      </c>
      <c r="E224" s="832" t="s">
        <v>1767</v>
      </c>
      <c r="F224" s="849">
        <v>1</v>
      </c>
      <c r="G224" s="849">
        <v>1019.46</v>
      </c>
      <c r="H224" s="837">
        <v>1</v>
      </c>
      <c r="I224" s="849"/>
      <c r="J224" s="849"/>
      <c r="K224" s="837">
        <v>0</v>
      </c>
      <c r="L224" s="849">
        <v>1</v>
      </c>
      <c r="M224" s="850">
        <v>1019.46</v>
      </c>
    </row>
    <row r="225" spans="1:13" ht="14.4" customHeight="1" x14ac:dyDescent="0.3">
      <c r="A225" s="831" t="s">
        <v>1470</v>
      </c>
      <c r="B225" s="832" t="s">
        <v>2248</v>
      </c>
      <c r="C225" s="832" t="s">
        <v>1994</v>
      </c>
      <c r="D225" s="832" t="s">
        <v>1995</v>
      </c>
      <c r="E225" s="832" t="s">
        <v>1767</v>
      </c>
      <c r="F225" s="849">
        <v>10</v>
      </c>
      <c r="G225" s="849">
        <v>10194.6</v>
      </c>
      <c r="H225" s="837">
        <v>1</v>
      </c>
      <c r="I225" s="849"/>
      <c r="J225" s="849"/>
      <c r="K225" s="837">
        <v>0</v>
      </c>
      <c r="L225" s="849">
        <v>10</v>
      </c>
      <c r="M225" s="850">
        <v>10194.6</v>
      </c>
    </row>
    <row r="226" spans="1:13" ht="14.4" customHeight="1" x14ac:dyDescent="0.3">
      <c r="A226" s="831" t="s">
        <v>1470</v>
      </c>
      <c r="B226" s="832" t="s">
        <v>2248</v>
      </c>
      <c r="C226" s="832" t="s">
        <v>1768</v>
      </c>
      <c r="D226" s="832" t="s">
        <v>1769</v>
      </c>
      <c r="E226" s="832" t="s">
        <v>1763</v>
      </c>
      <c r="F226" s="849"/>
      <c r="G226" s="849"/>
      <c r="H226" s="837">
        <v>0</v>
      </c>
      <c r="I226" s="849">
        <v>22</v>
      </c>
      <c r="J226" s="849">
        <v>44856.46</v>
      </c>
      <c r="K226" s="837">
        <v>1</v>
      </c>
      <c r="L226" s="849">
        <v>22</v>
      </c>
      <c r="M226" s="850">
        <v>44856.46</v>
      </c>
    </row>
    <row r="227" spans="1:13" ht="14.4" customHeight="1" x14ac:dyDescent="0.3">
      <c r="A227" s="831" t="s">
        <v>1470</v>
      </c>
      <c r="B227" s="832" t="s">
        <v>2248</v>
      </c>
      <c r="C227" s="832" t="s">
        <v>1770</v>
      </c>
      <c r="D227" s="832" t="s">
        <v>1769</v>
      </c>
      <c r="E227" s="832" t="s">
        <v>1771</v>
      </c>
      <c r="F227" s="849"/>
      <c r="G227" s="849"/>
      <c r="H227" s="837">
        <v>0</v>
      </c>
      <c r="I227" s="849">
        <v>3</v>
      </c>
      <c r="J227" s="849">
        <v>1067.3700000000001</v>
      </c>
      <c r="K227" s="837">
        <v>1</v>
      </c>
      <c r="L227" s="849">
        <v>3</v>
      </c>
      <c r="M227" s="850">
        <v>1067.3700000000001</v>
      </c>
    </row>
    <row r="228" spans="1:13" ht="14.4" customHeight="1" x14ac:dyDescent="0.3">
      <c r="A228" s="831" t="s">
        <v>1470</v>
      </c>
      <c r="B228" s="832" t="s">
        <v>2248</v>
      </c>
      <c r="C228" s="832" t="s">
        <v>1772</v>
      </c>
      <c r="D228" s="832" t="s">
        <v>1769</v>
      </c>
      <c r="E228" s="832" t="s">
        <v>1765</v>
      </c>
      <c r="F228" s="849"/>
      <c r="G228" s="849"/>
      <c r="H228" s="837">
        <v>0</v>
      </c>
      <c r="I228" s="849">
        <v>33</v>
      </c>
      <c r="J228" s="849">
        <v>18237.12</v>
      </c>
      <c r="K228" s="837">
        <v>1</v>
      </c>
      <c r="L228" s="849">
        <v>33</v>
      </c>
      <c r="M228" s="850">
        <v>18237.12</v>
      </c>
    </row>
    <row r="229" spans="1:13" ht="14.4" customHeight="1" x14ac:dyDescent="0.3">
      <c r="A229" s="831" t="s">
        <v>1470</v>
      </c>
      <c r="B229" s="832" t="s">
        <v>2248</v>
      </c>
      <c r="C229" s="832" t="s">
        <v>1773</v>
      </c>
      <c r="D229" s="832" t="s">
        <v>1769</v>
      </c>
      <c r="E229" s="832" t="s">
        <v>1767</v>
      </c>
      <c r="F229" s="849"/>
      <c r="G229" s="849"/>
      <c r="H229" s="837">
        <v>0</v>
      </c>
      <c r="I229" s="849">
        <v>15</v>
      </c>
      <c r="J229" s="849">
        <v>15291.900000000001</v>
      </c>
      <c r="K229" s="837">
        <v>1</v>
      </c>
      <c r="L229" s="849">
        <v>15</v>
      </c>
      <c r="M229" s="850">
        <v>15291.900000000001</v>
      </c>
    </row>
    <row r="230" spans="1:13" ht="14.4" customHeight="1" x14ac:dyDescent="0.3">
      <c r="A230" s="831" t="s">
        <v>1470</v>
      </c>
      <c r="B230" s="832" t="s">
        <v>2248</v>
      </c>
      <c r="C230" s="832" t="s">
        <v>1996</v>
      </c>
      <c r="D230" s="832" t="s">
        <v>1995</v>
      </c>
      <c r="E230" s="832" t="s">
        <v>1771</v>
      </c>
      <c r="F230" s="849">
        <v>2</v>
      </c>
      <c r="G230" s="849">
        <v>711.58</v>
      </c>
      <c r="H230" s="837">
        <v>1</v>
      </c>
      <c r="I230" s="849"/>
      <c r="J230" s="849"/>
      <c r="K230" s="837">
        <v>0</v>
      </c>
      <c r="L230" s="849">
        <v>2</v>
      </c>
      <c r="M230" s="850">
        <v>711.58</v>
      </c>
    </row>
    <row r="231" spans="1:13" ht="14.4" customHeight="1" x14ac:dyDescent="0.3">
      <c r="A231" s="831" t="s">
        <v>1470</v>
      </c>
      <c r="B231" s="832" t="s">
        <v>2249</v>
      </c>
      <c r="C231" s="832" t="s">
        <v>1970</v>
      </c>
      <c r="D231" s="832" t="s">
        <v>1698</v>
      </c>
      <c r="E231" s="832" t="s">
        <v>1971</v>
      </c>
      <c r="F231" s="849">
        <v>6</v>
      </c>
      <c r="G231" s="849">
        <v>1396.08</v>
      </c>
      <c r="H231" s="837">
        <v>1</v>
      </c>
      <c r="I231" s="849"/>
      <c r="J231" s="849"/>
      <c r="K231" s="837">
        <v>0</v>
      </c>
      <c r="L231" s="849">
        <v>6</v>
      </c>
      <c r="M231" s="850">
        <v>1396.08</v>
      </c>
    </row>
    <row r="232" spans="1:13" ht="14.4" customHeight="1" x14ac:dyDescent="0.3">
      <c r="A232" s="831" t="s">
        <v>1470</v>
      </c>
      <c r="B232" s="832" t="s">
        <v>2249</v>
      </c>
      <c r="C232" s="832" t="s">
        <v>1853</v>
      </c>
      <c r="D232" s="832" t="s">
        <v>1698</v>
      </c>
      <c r="E232" s="832" t="s">
        <v>1854</v>
      </c>
      <c r="F232" s="849">
        <v>12</v>
      </c>
      <c r="G232" s="849">
        <v>17450.760000000002</v>
      </c>
      <c r="H232" s="837">
        <v>1</v>
      </c>
      <c r="I232" s="849"/>
      <c r="J232" s="849"/>
      <c r="K232" s="837">
        <v>0</v>
      </c>
      <c r="L232" s="849">
        <v>12</v>
      </c>
      <c r="M232" s="850">
        <v>17450.760000000002</v>
      </c>
    </row>
    <row r="233" spans="1:13" ht="14.4" customHeight="1" x14ac:dyDescent="0.3">
      <c r="A233" s="831" t="s">
        <v>1470</v>
      </c>
      <c r="B233" s="832" t="s">
        <v>2249</v>
      </c>
      <c r="C233" s="832" t="s">
        <v>1855</v>
      </c>
      <c r="D233" s="832" t="s">
        <v>1698</v>
      </c>
      <c r="E233" s="832" t="s">
        <v>1856</v>
      </c>
      <c r="F233" s="849">
        <v>6</v>
      </c>
      <c r="G233" s="849">
        <v>2908.5</v>
      </c>
      <c r="H233" s="837">
        <v>1</v>
      </c>
      <c r="I233" s="849"/>
      <c r="J233" s="849"/>
      <c r="K233" s="837">
        <v>0</v>
      </c>
      <c r="L233" s="849">
        <v>6</v>
      </c>
      <c r="M233" s="850">
        <v>2908.5</v>
      </c>
    </row>
    <row r="234" spans="1:13" ht="14.4" customHeight="1" x14ac:dyDescent="0.3">
      <c r="A234" s="831" t="s">
        <v>1470</v>
      </c>
      <c r="B234" s="832" t="s">
        <v>2249</v>
      </c>
      <c r="C234" s="832" t="s">
        <v>1974</v>
      </c>
      <c r="D234" s="832" t="s">
        <v>1704</v>
      </c>
      <c r="E234" s="832" t="s">
        <v>1975</v>
      </c>
      <c r="F234" s="849">
        <v>10</v>
      </c>
      <c r="G234" s="849">
        <v>19389.7</v>
      </c>
      <c r="H234" s="837">
        <v>1</v>
      </c>
      <c r="I234" s="849"/>
      <c r="J234" s="849"/>
      <c r="K234" s="837">
        <v>0</v>
      </c>
      <c r="L234" s="849">
        <v>10</v>
      </c>
      <c r="M234" s="850">
        <v>19389.7</v>
      </c>
    </row>
    <row r="235" spans="1:13" ht="14.4" customHeight="1" x14ac:dyDescent="0.3">
      <c r="A235" s="831" t="s">
        <v>1470</v>
      </c>
      <c r="B235" s="832" t="s">
        <v>2249</v>
      </c>
      <c r="C235" s="832" t="s">
        <v>1706</v>
      </c>
      <c r="D235" s="832" t="s">
        <v>1707</v>
      </c>
      <c r="E235" s="832" t="s">
        <v>1702</v>
      </c>
      <c r="F235" s="849"/>
      <c r="G235" s="849"/>
      <c r="H235" s="837">
        <v>0</v>
      </c>
      <c r="I235" s="849">
        <v>8</v>
      </c>
      <c r="J235" s="849">
        <v>3878</v>
      </c>
      <c r="K235" s="837">
        <v>1</v>
      </c>
      <c r="L235" s="849">
        <v>8</v>
      </c>
      <c r="M235" s="850">
        <v>3878</v>
      </c>
    </row>
    <row r="236" spans="1:13" ht="14.4" customHeight="1" x14ac:dyDescent="0.3">
      <c r="A236" s="831" t="s">
        <v>1470</v>
      </c>
      <c r="B236" s="832" t="s">
        <v>2249</v>
      </c>
      <c r="C236" s="832" t="s">
        <v>1708</v>
      </c>
      <c r="D236" s="832" t="s">
        <v>1707</v>
      </c>
      <c r="E236" s="832" t="s">
        <v>1709</v>
      </c>
      <c r="F236" s="849"/>
      <c r="G236" s="849"/>
      <c r="H236" s="837">
        <v>0</v>
      </c>
      <c r="I236" s="849">
        <v>2</v>
      </c>
      <c r="J236" s="849">
        <v>1938.96</v>
      </c>
      <c r="K236" s="837">
        <v>1</v>
      </c>
      <c r="L236" s="849">
        <v>2</v>
      </c>
      <c r="M236" s="850">
        <v>1938.96</v>
      </c>
    </row>
    <row r="237" spans="1:13" ht="14.4" customHeight="1" x14ac:dyDescent="0.3">
      <c r="A237" s="831" t="s">
        <v>1470</v>
      </c>
      <c r="B237" s="832" t="s">
        <v>2249</v>
      </c>
      <c r="C237" s="832" t="s">
        <v>1710</v>
      </c>
      <c r="D237" s="832" t="s">
        <v>1707</v>
      </c>
      <c r="E237" s="832" t="s">
        <v>1711</v>
      </c>
      <c r="F237" s="849"/>
      <c r="G237" s="849"/>
      <c r="H237" s="837">
        <v>0</v>
      </c>
      <c r="I237" s="849">
        <v>2</v>
      </c>
      <c r="J237" s="849">
        <v>3877.94</v>
      </c>
      <c r="K237" s="837">
        <v>1</v>
      </c>
      <c r="L237" s="849">
        <v>2</v>
      </c>
      <c r="M237" s="850">
        <v>3877.94</v>
      </c>
    </row>
    <row r="238" spans="1:13" ht="14.4" customHeight="1" x14ac:dyDescent="0.3">
      <c r="A238" s="831" t="s">
        <v>1470</v>
      </c>
      <c r="B238" s="832" t="s">
        <v>2250</v>
      </c>
      <c r="C238" s="832" t="s">
        <v>1669</v>
      </c>
      <c r="D238" s="832" t="s">
        <v>1670</v>
      </c>
      <c r="E238" s="832" t="s">
        <v>1671</v>
      </c>
      <c r="F238" s="849">
        <v>6</v>
      </c>
      <c r="G238" s="849">
        <v>4524.24</v>
      </c>
      <c r="H238" s="837">
        <v>1</v>
      </c>
      <c r="I238" s="849"/>
      <c r="J238" s="849"/>
      <c r="K238" s="837">
        <v>0</v>
      </c>
      <c r="L238" s="849">
        <v>6</v>
      </c>
      <c r="M238" s="850">
        <v>4524.24</v>
      </c>
    </row>
    <row r="239" spans="1:13" ht="14.4" customHeight="1" x14ac:dyDescent="0.3">
      <c r="A239" s="831" t="s">
        <v>1470</v>
      </c>
      <c r="B239" s="832" t="s">
        <v>2250</v>
      </c>
      <c r="C239" s="832" t="s">
        <v>1672</v>
      </c>
      <c r="D239" s="832" t="s">
        <v>1670</v>
      </c>
      <c r="E239" s="832" t="s">
        <v>1673</v>
      </c>
      <c r="F239" s="849">
        <v>10</v>
      </c>
      <c r="G239" s="849">
        <v>11310.599999999999</v>
      </c>
      <c r="H239" s="837">
        <v>1</v>
      </c>
      <c r="I239" s="849"/>
      <c r="J239" s="849"/>
      <c r="K239" s="837">
        <v>0</v>
      </c>
      <c r="L239" s="849">
        <v>10</v>
      </c>
      <c r="M239" s="850">
        <v>11310.599999999999</v>
      </c>
    </row>
    <row r="240" spans="1:13" ht="14.4" customHeight="1" x14ac:dyDescent="0.3">
      <c r="A240" s="831" t="s">
        <v>1470</v>
      </c>
      <c r="B240" s="832" t="s">
        <v>2250</v>
      </c>
      <c r="C240" s="832" t="s">
        <v>1674</v>
      </c>
      <c r="D240" s="832" t="s">
        <v>1670</v>
      </c>
      <c r="E240" s="832" t="s">
        <v>1675</v>
      </c>
      <c r="F240" s="849">
        <v>24</v>
      </c>
      <c r="G240" s="849">
        <v>36193.919999999998</v>
      </c>
      <c r="H240" s="837">
        <v>1</v>
      </c>
      <c r="I240" s="849"/>
      <c r="J240" s="849"/>
      <c r="K240" s="837">
        <v>0</v>
      </c>
      <c r="L240" s="849">
        <v>24</v>
      </c>
      <c r="M240" s="850">
        <v>36193.919999999998</v>
      </c>
    </row>
    <row r="241" spans="1:13" ht="14.4" customHeight="1" x14ac:dyDescent="0.3">
      <c r="A241" s="831" t="s">
        <v>1470</v>
      </c>
      <c r="B241" s="832" t="s">
        <v>2250</v>
      </c>
      <c r="C241" s="832" t="s">
        <v>1964</v>
      </c>
      <c r="D241" s="832" t="s">
        <v>1965</v>
      </c>
      <c r="E241" s="832" t="s">
        <v>1671</v>
      </c>
      <c r="F241" s="849">
        <v>12</v>
      </c>
      <c r="G241" s="849">
        <v>7755.84</v>
      </c>
      <c r="H241" s="837">
        <v>1</v>
      </c>
      <c r="I241" s="849"/>
      <c r="J241" s="849"/>
      <c r="K241" s="837">
        <v>0</v>
      </c>
      <c r="L241" s="849">
        <v>12</v>
      </c>
      <c r="M241" s="850">
        <v>7755.84</v>
      </c>
    </row>
    <row r="242" spans="1:13" ht="14.4" customHeight="1" x14ac:dyDescent="0.3">
      <c r="A242" s="831" t="s">
        <v>1470</v>
      </c>
      <c r="B242" s="832" t="s">
        <v>2250</v>
      </c>
      <c r="C242" s="832" t="s">
        <v>1678</v>
      </c>
      <c r="D242" s="832" t="s">
        <v>1677</v>
      </c>
      <c r="E242" s="832" t="s">
        <v>1673</v>
      </c>
      <c r="F242" s="849"/>
      <c r="G242" s="849"/>
      <c r="H242" s="837">
        <v>0</v>
      </c>
      <c r="I242" s="849">
        <v>6</v>
      </c>
      <c r="J242" s="849">
        <v>6786.36</v>
      </c>
      <c r="K242" s="837">
        <v>1</v>
      </c>
      <c r="L242" s="849">
        <v>6</v>
      </c>
      <c r="M242" s="850">
        <v>6786.36</v>
      </c>
    </row>
    <row r="243" spans="1:13" ht="14.4" customHeight="1" x14ac:dyDescent="0.3">
      <c r="A243" s="831" t="s">
        <v>1470</v>
      </c>
      <c r="B243" s="832" t="s">
        <v>1237</v>
      </c>
      <c r="C243" s="832" t="s">
        <v>1369</v>
      </c>
      <c r="D243" s="832" t="s">
        <v>1370</v>
      </c>
      <c r="E243" s="832" t="s">
        <v>1371</v>
      </c>
      <c r="F243" s="849"/>
      <c r="G243" s="849"/>
      <c r="H243" s="837"/>
      <c r="I243" s="849">
        <v>6</v>
      </c>
      <c r="J243" s="849">
        <v>0</v>
      </c>
      <c r="K243" s="837"/>
      <c r="L243" s="849">
        <v>6</v>
      </c>
      <c r="M243" s="850">
        <v>0</v>
      </c>
    </row>
    <row r="244" spans="1:13" ht="14.4" customHeight="1" x14ac:dyDescent="0.3">
      <c r="A244" s="831" t="s">
        <v>1470</v>
      </c>
      <c r="B244" s="832" t="s">
        <v>2258</v>
      </c>
      <c r="C244" s="832" t="s">
        <v>2001</v>
      </c>
      <c r="D244" s="832" t="s">
        <v>2002</v>
      </c>
      <c r="E244" s="832" t="s">
        <v>2003</v>
      </c>
      <c r="F244" s="849">
        <v>2</v>
      </c>
      <c r="G244" s="849">
        <v>120.78</v>
      </c>
      <c r="H244" s="837">
        <v>1</v>
      </c>
      <c r="I244" s="849"/>
      <c r="J244" s="849"/>
      <c r="K244" s="837">
        <v>0</v>
      </c>
      <c r="L244" s="849">
        <v>2</v>
      </c>
      <c r="M244" s="850">
        <v>120.78</v>
      </c>
    </row>
    <row r="245" spans="1:13" ht="14.4" customHeight="1" x14ac:dyDescent="0.3">
      <c r="A245" s="831" t="s">
        <v>1470</v>
      </c>
      <c r="B245" s="832" t="s">
        <v>2258</v>
      </c>
      <c r="C245" s="832" t="s">
        <v>2004</v>
      </c>
      <c r="D245" s="832" t="s">
        <v>2005</v>
      </c>
      <c r="E245" s="832" t="s">
        <v>2006</v>
      </c>
      <c r="F245" s="849"/>
      <c r="G245" s="849"/>
      <c r="H245" s="837">
        <v>0</v>
      </c>
      <c r="I245" s="849">
        <v>3</v>
      </c>
      <c r="J245" s="849">
        <v>181.17000000000002</v>
      </c>
      <c r="K245" s="837">
        <v>1</v>
      </c>
      <c r="L245" s="849">
        <v>3</v>
      </c>
      <c r="M245" s="850">
        <v>181.17000000000002</v>
      </c>
    </row>
    <row r="246" spans="1:13" ht="14.4" customHeight="1" x14ac:dyDescent="0.3">
      <c r="A246" s="831" t="s">
        <v>1470</v>
      </c>
      <c r="B246" s="832" t="s">
        <v>2251</v>
      </c>
      <c r="C246" s="832" t="s">
        <v>1741</v>
      </c>
      <c r="D246" s="832" t="s">
        <v>1742</v>
      </c>
      <c r="E246" s="832" t="s">
        <v>1743</v>
      </c>
      <c r="F246" s="849"/>
      <c r="G246" s="849"/>
      <c r="H246" s="837">
        <v>0</v>
      </c>
      <c r="I246" s="849">
        <v>5</v>
      </c>
      <c r="J246" s="849">
        <v>514.5</v>
      </c>
      <c r="K246" s="837">
        <v>1</v>
      </c>
      <c r="L246" s="849">
        <v>5</v>
      </c>
      <c r="M246" s="850">
        <v>514.5</v>
      </c>
    </row>
    <row r="247" spans="1:13" ht="14.4" customHeight="1" x14ac:dyDescent="0.3">
      <c r="A247" s="831" t="s">
        <v>1470</v>
      </c>
      <c r="B247" s="832" t="s">
        <v>2251</v>
      </c>
      <c r="C247" s="832" t="s">
        <v>1916</v>
      </c>
      <c r="D247" s="832" t="s">
        <v>1917</v>
      </c>
      <c r="E247" s="832" t="s">
        <v>1918</v>
      </c>
      <c r="F247" s="849"/>
      <c r="G247" s="849"/>
      <c r="H247" s="837">
        <v>0</v>
      </c>
      <c r="I247" s="849">
        <v>2</v>
      </c>
      <c r="J247" s="849">
        <v>137.19999999999999</v>
      </c>
      <c r="K247" s="837">
        <v>1</v>
      </c>
      <c r="L247" s="849">
        <v>2</v>
      </c>
      <c r="M247" s="850">
        <v>137.19999999999999</v>
      </c>
    </row>
    <row r="248" spans="1:13" ht="14.4" customHeight="1" x14ac:dyDescent="0.3">
      <c r="A248" s="831" t="s">
        <v>1470</v>
      </c>
      <c r="B248" s="832" t="s">
        <v>2252</v>
      </c>
      <c r="C248" s="832" t="s">
        <v>1998</v>
      </c>
      <c r="D248" s="832" t="s">
        <v>1999</v>
      </c>
      <c r="E248" s="832" t="s">
        <v>1781</v>
      </c>
      <c r="F248" s="849">
        <v>6</v>
      </c>
      <c r="G248" s="849">
        <v>3587.2799999999997</v>
      </c>
      <c r="H248" s="837">
        <v>1</v>
      </c>
      <c r="I248" s="849"/>
      <c r="J248" s="849"/>
      <c r="K248" s="837">
        <v>0</v>
      </c>
      <c r="L248" s="849">
        <v>6</v>
      </c>
      <c r="M248" s="850">
        <v>3587.2799999999997</v>
      </c>
    </row>
    <row r="249" spans="1:13" ht="14.4" customHeight="1" x14ac:dyDescent="0.3">
      <c r="A249" s="831" t="s">
        <v>1470</v>
      </c>
      <c r="B249" s="832" t="s">
        <v>2252</v>
      </c>
      <c r="C249" s="832" t="s">
        <v>1779</v>
      </c>
      <c r="D249" s="832" t="s">
        <v>1780</v>
      </c>
      <c r="E249" s="832" t="s">
        <v>1781</v>
      </c>
      <c r="F249" s="849"/>
      <c r="G249" s="849"/>
      <c r="H249" s="837">
        <v>0</v>
      </c>
      <c r="I249" s="849">
        <v>2</v>
      </c>
      <c r="J249" s="849">
        <v>1195.76</v>
      </c>
      <c r="K249" s="837">
        <v>1</v>
      </c>
      <c r="L249" s="849">
        <v>2</v>
      </c>
      <c r="M249" s="850">
        <v>1195.76</v>
      </c>
    </row>
    <row r="250" spans="1:13" ht="14.4" customHeight="1" x14ac:dyDescent="0.3">
      <c r="A250" s="831" t="s">
        <v>1470</v>
      </c>
      <c r="B250" s="832" t="s">
        <v>2252</v>
      </c>
      <c r="C250" s="832" t="s">
        <v>1785</v>
      </c>
      <c r="D250" s="832" t="s">
        <v>1786</v>
      </c>
      <c r="E250" s="832" t="s">
        <v>1784</v>
      </c>
      <c r="F250" s="849">
        <v>3</v>
      </c>
      <c r="G250" s="849">
        <v>5146.4400000000005</v>
      </c>
      <c r="H250" s="837">
        <v>1</v>
      </c>
      <c r="I250" s="849"/>
      <c r="J250" s="849"/>
      <c r="K250" s="837">
        <v>0</v>
      </c>
      <c r="L250" s="849">
        <v>3</v>
      </c>
      <c r="M250" s="850">
        <v>5146.4400000000005</v>
      </c>
    </row>
    <row r="251" spans="1:13" ht="14.4" customHeight="1" x14ac:dyDescent="0.3">
      <c r="A251" s="831" t="s">
        <v>1470</v>
      </c>
      <c r="B251" s="832" t="s">
        <v>2252</v>
      </c>
      <c r="C251" s="832" t="s">
        <v>1788</v>
      </c>
      <c r="D251" s="832" t="s">
        <v>1780</v>
      </c>
      <c r="E251" s="832" t="s">
        <v>1784</v>
      </c>
      <c r="F251" s="849"/>
      <c r="G251" s="849"/>
      <c r="H251" s="837">
        <v>0</v>
      </c>
      <c r="I251" s="849">
        <v>8</v>
      </c>
      <c r="J251" s="849">
        <v>9566</v>
      </c>
      <c r="K251" s="837">
        <v>1</v>
      </c>
      <c r="L251" s="849">
        <v>8</v>
      </c>
      <c r="M251" s="850">
        <v>9566</v>
      </c>
    </row>
    <row r="252" spans="1:13" ht="14.4" customHeight="1" x14ac:dyDescent="0.3">
      <c r="A252" s="831" t="s">
        <v>1470</v>
      </c>
      <c r="B252" s="832" t="s">
        <v>2259</v>
      </c>
      <c r="C252" s="832" t="s">
        <v>1954</v>
      </c>
      <c r="D252" s="832" t="s">
        <v>1955</v>
      </c>
      <c r="E252" s="832" t="s">
        <v>1956</v>
      </c>
      <c r="F252" s="849"/>
      <c r="G252" s="849"/>
      <c r="H252" s="837">
        <v>0</v>
      </c>
      <c r="I252" s="849">
        <v>1</v>
      </c>
      <c r="J252" s="849">
        <v>9.4</v>
      </c>
      <c r="K252" s="837">
        <v>1</v>
      </c>
      <c r="L252" s="849">
        <v>1</v>
      </c>
      <c r="M252" s="850">
        <v>9.4</v>
      </c>
    </row>
    <row r="253" spans="1:13" ht="14.4" customHeight="1" x14ac:dyDescent="0.3">
      <c r="A253" s="831" t="s">
        <v>1470</v>
      </c>
      <c r="B253" s="832" t="s">
        <v>2259</v>
      </c>
      <c r="C253" s="832" t="s">
        <v>1957</v>
      </c>
      <c r="D253" s="832" t="s">
        <v>1958</v>
      </c>
      <c r="E253" s="832" t="s">
        <v>1959</v>
      </c>
      <c r="F253" s="849"/>
      <c r="G253" s="849"/>
      <c r="H253" s="837">
        <v>0</v>
      </c>
      <c r="I253" s="849">
        <v>2</v>
      </c>
      <c r="J253" s="849">
        <v>9.4</v>
      </c>
      <c r="K253" s="837">
        <v>1</v>
      </c>
      <c r="L253" s="849">
        <v>2</v>
      </c>
      <c r="M253" s="850">
        <v>9.4</v>
      </c>
    </row>
    <row r="254" spans="1:13" ht="14.4" customHeight="1" x14ac:dyDescent="0.3">
      <c r="A254" s="831" t="s">
        <v>1470</v>
      </c>
      <c r="B254" s="832" t="s">
        <v>1385</v>
      </c>
      <c r="C254" s="832" t="s">
        <v>1386</v>
      </c>
      <c r="D254" s="832" t="s">
        <v>980</v>
      </c>
      <c r="E254" s="832" t="s">
        <v>1387</v>
      </c>
      <c r="F254" s="849"/>
      <c r="G254" s="849"/>
      <c r="H254" s="837"/>
      <c r="I254" s="849">
        <v>10</v>
      </c>
      <c r="J254" s="849">
        <v>0</v>
      </c>
      <c r="K254" s="837"/>
      <c r="L254" s="849">
        <v>10</v>
      </c>
      <c r="M254" s="850">
        <v>0</v>
      </c>
    </row>
    <row r="255" spans="1:13" ht="14.4" customHeight="1" x14ac:dyDescent="0.3">
      <c r="A255" s="831" t="s">
        <v>1470</v>
      </c>
      <c r="B255" s="832" t="s">
        <v>2253</v>
      </c>
      <c r="C255" s="832" t="s">
        <v>1679</v>
      </c>
      <c r="D255" s="832" t="s">
        <v>1680</v>
      </c>
      <c r="E255" s="832" t="s">
        <v>1400</v>
      </c>
      <c r="F255" s="849"/>
      <c r="G255" s="849"/>
      <c r="H255" s="837">
        <v>0</v>
      </c>
      <c r="I255" s="849">
        <v>6</v>
      </c>
      <c r="J255" s="849">
        <v>395.93999999999994</v>
      </c>
      <c r="K255" s="837">
        <v>1</v>
      </c>
      <c r="L255" s="849">
        <v>6</v>
      </c>
      <c r="M255" s="850">
        <v>395.93999999999994</v>
      </c>
    </row>
    <row r="256" spans="1:13" ht="14.4" customHeight="1" x14ac:dyDescent="0.3">
      <c r="A256" s="831" t="s">
        <v>1470</v>
      </c>
      <c r="B256" s="832" t="s">
        <v>2255</v>
      </c>
      <c r="C256" s="832" t="s">
        <v>1817</v>
      </c>
      <c r="D256" s="832" t="s">
        <v>1815</v>
      </c>
      <c r="E256" s="832" t="s">
        <v>1818</v>
      </c>
      <c r="F256" s="849"/>
      <c r="G256" s="849"/>
      <c r="H256" s="837">
        <v>0</v>
      </c>
      <c r="I256" s="849">
        <v>1</v>
      </c>
      <c r="J256" s="849">
        <v>533.42999999999995</v>
      </c>
      <c r="K256" s="837">
        <v>1</v>
      </c>
      <c r="L256" s="849">
        <v>1</v>
      </c>
      <c r="M256" s="850">
        <v>533.42999999999995</v>
      </c>
    </row>
    <row r="257" spans="1:13" ht="14.4" customHeight="1" x14ac:dyDescent="0.3">
      <c r="A257" s="831" t="s">
        <v>1470</v>
      </c>
      <c r="B257" s="832" t="s">
        <v>2257</v>
      </c>
      <c r="C257" s="832" t="s">
        <v>1822</v>
      </c>
      <c r="D257" s="832" t="s">
        <v>1823</v>
      </c>
      <c r="E257" s="832" t="s">
        <v>1824</v>
      </c>
      <c r="F257" s="849">
        <v>12</v>
      </c>
      <c r="G257" s="849">
        <v>1199.28</v>
      </c>
      <c r="H257" s="837">
        <v>1</v>
      </c>
      <c r="I257" s="849"/>
      <c r="J257" s="849"/>
      <c r="K257" s="837">
        <v>0</v>
      </c>
      <c r="L257" s="849">
        <v>12</v>
      </c>
      <c r="M257" s="850">
        <v>1199.28</v>
      </c>
    </row>
    <row r="258" spans="1:13" ht="14.4" customHeight="1" x14ac:dyDescent="0.3">
      <c r="A258" s="831" t="s">
        <v>1470</v>
      </c>
      <c r="B258" s="832" t="s">
        <v>2262</v>
      </c>
      <c r="C258" s="832" t="s">
        <v>2009</v>
      </c>
      <c r="D258" s="832" t="s">
        <v>1945</v>
      </c>
      <c r="E258" s="832" t="s">
        <v>2010</v>
      </c>
      <c r="F258" s="849"/>
      <c r="G258" s="849"/>
      <c r="H258" s="837">
        <v>0</v>
      </c>
      <c r="I258" s="849">
        <v>4</v>
      </c>
      <c r="J258" s="849">
        <v>261.44</v>
      </c>
      <c r="K258" s="837">
        <v>1</v>
      </c>
      <c r="L258" s="849">
        <v>4</v>
      </c>
      <c r="M258" s="850">
        <v>261.44</v>
      </c>
    </row>
    <row r="259" spans="1:13" ht="14.4" customHeight="1" x14ac:dyDescent="0.3">
      <c r="A259" s="831" t="s">
        <v>1474</v>
      </c>
      <c r="B259" s="832" t="s">
        <v>1404</v>
      </c>
      <c r="C259" s="832" t="s">
        <v>2021</v>
      </c>
      <c r="D259" s="832" t="s">
        <v>2022</v>
      </c>
      <c r="E259" s="832" t="s">
        <v>2023</v>
      </c>
      <c r="F259" s="849"/>
      <c r="G259" s="849"/>
      <c r="H259" s="837">
        <v>0</v>
      </c>
      <c r="I259" s="849">
        <v>1</v>
      </c>
      <c r="J259" s="849">
        <v>453.18</v>
      </c>
      <c r="K259" s="837">
        <v>1</v>
      </c>
      <c r="L259" s="849">
        <v>1</v>
      </c>
      <c r="M259" s="850">
        <v>453.18</v>
      </c>
    </row>
    <row r="260" spans="1:13" ht="14.4" customHeight="1" x14ac:dyDescent="0.3">
      <c r="A260" s="831" t="s">
        <v>1474</v>
      </c>
      <c r="B260" s="832" t="s">
        <v>1313</v>
      </c>
      <c r="C260" s="832" t="s">
        <v>1507</v>
      </c>
      <c r="D260" s="832" t="s">
        <v>1315</v>
      </c>
      <c r="E260" s="832" t="s">
        <v>1508</v>
      </c>
      <c r="F260" s="849"/>
      <c r="G260" s="849"/>
      <c r="H260" s="837">
        <v>0</v>
      </c>
      <c r="I260" s="849">
        <v>2</v>
      </c>
      <c r="J260" s="849">
        <v>282.18</v>
      </c>
      <c r="K260" s="837">
        <v>1</v>
      </c>
      <c r="L260" s="849">
        <v>2</v>
      </c>
      <c r="M260" s="850">
        <v>282.18</v>
      </c>
    </row>
    <row r="261" spans="1:13" ht="14.4" customHeight="1" x14ac:dyDescent="0.3">
      <c r="A261" s="831" t="s">
        <v>1474</v>
      </c>
      <c r="B261" s="832" t="s">
        <v>2248</v>
      </c>
      <c r="C261" s="832" t="s">
        <v>1770</v>
      </c>
      <c r="D261" s="832" t="s">
        <v>1769</v>
      </c>
      <c r="E261" s="832" t="s">
        <v>1771</v>
      </c>
      <c r="F261" s="849"/>
      <c r="G261" s="849"/>
      <c r="H261" s="837">
        <v>0</v>
      </c>
      <c r="I261" s="849">
        <v>1</v>
      </c>
      <c r="J261" s="849">
        <v>355.79</v>
      </c>
      <c r="K261" s="837">
        <v>1</v>
      </c>
      <c r="L261" s="849">
        <v>1</v>
      </c>
      <c r="M261" s="850">
        <v>355.79</v>
      </c>
    </row>
    <row r="262" spans="1:13" ht="14.4" customHeight="1" x14ac:dyDescent="0.3">
      <c r="A262" s="831" t="s">
        <v>1474</v>
      </c>
      <c r="B262" s="832" t="s">
        <v>2248</v>
      </c>
      <c r="C262" s="832" t="s">
        <v>1772</v>
      </c>
      <c r="D262" s="832" t="s">
        <v>1769</v>
      </c>
      <c r="E262" s="832" t="s">
        <v>1765</v>
      </c>
      <c r="F262" s="849"/>
      <c r="G262" s="849"/>
      <c r="H262" s="837">
        <v>0</v>
      </c>
      <c r="I262" s="849">
        <v>6</v>
      </c>
      <c r="J262" s="849">
        <v>3315.8399999999997</v>
      </c>
      <c r="K262" s="837">
        <v>1</v>
      </c>
      <c r="L262" s="849">
        <v>6</v>
      </c>
      <c r="M262" s="850">
        <v>3315.8399999999997</v>
      </c>
    </row>
    <row r="263" spans="1:13" ht="14.4" customHeight="1" x14ac:dyDescent="0.3">
      <c r="A263" s="831" t="s">
        <v>1474</v>
      </c>
      <c r="B263" s="832" t="s">
        <v>2248</v>
      </c>
      <c r="C263" s="832" t="s">
        <v>1773</v>
      </c>
      <c r="D263" s="832" t="s">
        <v>1769</v>
      </c>
      <c r="E263" s="832" t="s">
        <v>1767</v>
      </c>
      <c r="F263" s="849"/>
      <c r="G263" s="849"/>
      <c r="H263" s="837">
        <v>0</v>
      </c>
      <c r="I263" s="849">
        <v>10</v>
      </c>
      <c r="J263" s="849">
        <v>10194.6</v>
      </c>
      <c r="K263" s="837">
        <v>1</v>
      </c>
      <c r="L263" s="849">
        <v>10</v>
      </c>
      <c r="M263" s="850">
        <v>10194.6</v>
      </c>
    </row>
    <row r="264" spans="1:13" ht="14.4" customHeight="1" x14ac:dyDescent="0.3">
      <c r="A264" s="831" t="s">
        <v>1474</v>
      </c>
      <c r="B264" s="832" t="s">
        <v>2249</v>
      </c>
      <c r="C264" s="832" t="s">
        <v>1974</v>
      </c>
      <c r="D264" s="832" t="s">
        <v>1704</v>
      </c>
      <c r="E264" s="832" t="s">
        <v>1975</v>
      </c>
      <c r="F264" s="849">
        <v>6</v>
      </c>
      <c r="G264" s="849">
        <v>11633.82</v>
      </c>
      <c r="H264" s="837">
        <v>1</v>
      </c>
      <c r="I264" s="849"/>
      <c r="J264" s="849"/>
      <c r="K264" s="837">
        <v>0</v>
      </c>
      <c r="L264" s="849">
        <v>6</v>
      </c>
      <c r="M264" s="850">
        <v>11633.82</v>
      </c>
    </row>
    <row r="265" spans="1:13" ht="14.4" customHeight="1" x14ac:dyDescent="0.3">
      <c r="A265" s="831" t="s">
        <v>1474</v>
      </c>
      <c r="B265" s="832" t="s">
        <v>2249</v>
      </c>
      <c r="C265" s="832" t="s">
        <v>1703</v>
      </c>
      <c r="D265" s="832" t="s">
        <v>1704</v>
      </c>
      <c r="E265" s="832" t="s">
        <v>1705</v>
      </c>
      <c r="F265" s="849">
        <v>6</v>
      </c>
      <c r="G265" s="849">
        <v>5816.88</v>
      </c>
      <c r="H265" s="837">
        <v>1</v>
      </c>
      <c r="I265" s="849"/>
      <c r="J265" s="849"/>
      <c r="K265" s="837">
        <v>0</v>
      </c>
      <c r="L265" s="849">
        <v>6</v>
      </c>
      <c r="M265" s="850">
        <v>5816.88</v>
      </c>
    </row>
    <row r="266" spans="1:13" ht="14.4" customHeight="1" x14ac:dyDescent="0.3">
      <c r="A266" s="831" t="s">
        <v>1474</v>
      </c>
      <c r="B266" s="832" t="s">
        <v>2249</v>
      </c>
      <c r="C266" s="832" t="s">
        <v>1706</v>
      </c>
      <c r="D266" s="832" t="s">
        <v>1707</v>
      </c>
      <c r="E266" s="832" t="s">
        <v>1702</v>
      </c>
      <c r="F266" s="849"/>
      <c r="G266" s="849"/>
      <c r="H266" s="837">
        <v>0</v>
      </c>
      <c r="I266" s="849">
        <v>2</v>
      </c>
      <c r="J266" s="849">
        <v>969.5</v>
      </c>
      <c r="K266" s="837">
        <v>1</v>
      </c>
      <c r="L266" s="849">
        <v>2</v>
      </c>
      <c r="M266" s="850">
        <v>969.5</v>
      </c>
    </row>
    <row r="267" spans="1:13" ht="14.4" customHeight="1" x14ac:dyDescent="0.3">
      <c r="A267" s="831" t="s">
        <v>1474</v>
      </c>
      <c r="B267" s="832" t="s">
        <v>2249</v>
      </c>
      <c r="C267" s="832" t="s">
        <v>1708</v>
      </c>
      <c r="D267" s="832" t="s">
        <v>1707</v>
      </c>
      <c r="E267" s="832" t="s">
        <v>1709</v>
      </c>
      <c r="F267" s="849"/>
      <c r="G267" s="849"/>
      <c r="H267" s="837">
        <v>0</v>
      </c>
      <c r="I267" s="849">
        <v>2</v>
      </c>
      <c r="J267" s="849">
        <v>1938.96</v>
      </c>
      <c r="K267" s="837">
        <v>1</v>
      </c>
      <c r="L267" s="849">
        <v>2</v>
      </c>
      <c r="M267" s="850">
        <v>1938.96</v>
      </c>
    </row>
    <row r="268" spans="1:13" ht="14.4" customHeight="1" x14ac:dyDescent="0.3">
      <c r="A268" s="831" t="s">
        <v>1474</v>
      </c>
      <c r="B268" s="832" t="s">
        <v>2250</v>
      </c>
      <c r="C268" s="832" t="s">
        <v>1672</v>
      </c>
      <c r="D268" s="832" t="s">
        <v>1670</v>
      </c>
      <c r="E268" s="832" t="s">
        <v>1673</v>
      </c>
      <c r="F268" s="849">
        <v>6</v>
      </c>
      <c r="G268" s="849">
        <v>6786.36</v>
      </c>
      <c r="H268" s="837">
        <v>1</v>
      </c>
      <c r="I268" s="849"/>
      <c r="J268" s="849"/>
      <c r="K268" s="837">
        <v>0</v>
      </c>
      <c r="L268" s="849">
        <v>6</v>
      </c>
      <c r="M268" s="850">
        <v>6786.36</v>
      </c>
    </row>
    <row r="269" spans="1:13" ht="14.4" customHeight="1" x14ac:dyDescent="0.3">
      <c r="A269" s="831" t="s">
        <v>1474</v>
      </c>
      <c r="B269" s="832" t="s">
        <v>2250</v>
      </c>
      <c r="C269" s="832" t="s">
        <v>1674</v>
      </c>
      <c r="D269" s="832" t="s">
        <v>1670</v>
      </c>
      <c r="E269" s="832" t="s">
        <v>1675</v>
      </c>
      <c r="F269" s="849">
        <v>6</v>
      </c>
      <c r="G269" s="849">
        <v>9048.48</v>
      </c>
      <c r="H269" s="837">
        <v>1</v>
      </c>
      <c r="I269" s="849"/>
      <c r="J269" s="849"/>
      <c r="K269" s="837">
        <v>0</v>
      </c>
      <c r="L269" s="849">
        <v>6</v>
      </c>
      <c r="M269" s="850">
        <v>9048.48</v>
      </c>
    </row>
    <row r="270" spans="1:13" ht="14.4" customHeight="1" x14ac:dyDescent="0.3">
      <c r="A270" s="831" t="s">
        <v>1474</v>
      </c>
      <c r="B270" s="832" t="s">
        <v>2250</v>
      </c>
      <c r="C270" s="832" t="s">
        <v>1678</v>
      </c>
      <c r="D270" s="832" t="s">
        <v>1677</v>
      </c>
      <c r="E270" s="832" t="s">
        <v>1673</v>
      </c>
      <c r="F270" s="849"/>
      <c r="G270" s="849"/>
      <c r="H270" s="837">
        <v>0</v>
      </c>
      <c r="I270" s="849">
        <v>6</v>
      </c>
      <c r="J270" s="849">
        <v>6786.36</v>
      </c>
      <c r="K270" s="837">
        <v>1</v>
      </c>
      <c r="L270" s="849">
        <v>6</v>
      </c>
      <c r="M270" s="850">
        <v>6786.36</v>
      </c>
    </row>
    <row r="271" spans="1:13" ht="14.4" customHeight="1" x14ac:dyDescent="0.3">
      <c r="A271" s="831" t="s">
        <v>1474</v>
      </c>
      <c r="B271" s="832" t="s">
        <v>1379</v>
      </c>
      <c r="C271" s="832" t="s">
        <v>2015</v>
      </c>
      <c r="D271" s="832" t="s">
        <v>1723</v>
      </c>
      <c r="E271" s="832" t="s">
        <v>1625</v>
      </c>
      <c r="F271" s="849">
        <v>3</v>
      </c>
      <c r="G271" s="849">
        <v>1721.04</v>
      </c>
      <c r="H271" s="837">
        <v>1</v>
      </c>
      <c r="I271" s="849"/>
      <c r="J271" s="849"/>
      <c r="K271" s="837">
        <v>0</v>
      </c>
      <c r="L271" s="849">
        <v>3</v>
      </c>
      <c r="M271" s="850">
        <v>1721.04</v>
      </c>
    </row>
    <row r="272" spans="1:13" ht="14.4" customHeight="1" x14ac:dyDescent="0.3">
      <c r="A272" s="831" t="s">
        <v>1474</v>
      </c>
      <c r="B272" s="832" t="s">
        <v>2252</v>
      </c>
      <c r="C272" s="832" t="s">
        <v>1785</v>
      </c>
      <c r="D272" s="832" t="s">
        <v>1786</v>
      </c>
      <c r="E272" s="832" t="s">
        <v>1784</v>
      </c>
      <c r="F272" s="849">
        <v>3</v>
      </c>
      <c r="G272" s="849">
        <v>5146.4400000000005</v>
      </c>
      <c r="H272" s="837">
        <v>1</v>
      </c>
      <c r="I272" s="849"/>
      <c r="J272" s="849"/>
      <c r="K272" s="837">
        <v>0</v>
      </c>
      <c r="L272" s="849">
        <v>3</v>
      </c>
      <c r="M272" s="850">
        <v>5146.4400000000005</v>
      </c>
    </row>
    <row r="273" spans="1:13" ht="14.4" customHeight="1" x14ac:dyDescent="0.3">
      <c r="A273" s="831" t="s">
        <v>1474</v>
      </c>
      <c r="B273" s="832" t="s">
        <v>1385</v>
      </c>
      <c r="C273" s="832" t="s">
        <v>2030</v>
      </c>
      <c r="D273" s="832" t="s">
        <v>2031</v>
      </c>
      <c r="E273" s="832" t="s">
        <v>2032</v>
      </c>
      <c r="F273" s="849">
        <v>1</v>
      </c>
      <c r="G273" s="849">
        <v>0</v>
      </c>
      <c r="H273" s="837"/>
      <c r="I273" s="849"/>
      <c r="J273" s="849"/>
      <c r="K273" s="837"/>
      <c r="L273" s="849">
        <v>1</v>
      </c>
      <c r="M273" s="850">
        <v>0</v>
      </c>
    </row>
    <row r="274" spans="1:13" ht="14.4" customHeight="1" x14ac:dyDescent="0.3">
      <c r="A274" s="831" t="s">
        <v>1474</v>
      </c>
      <c r="B274" s="832" t="s">
        <v>2253</v>
      </c>
      <c r="C274" s="832" t="s">
        <v>1679</v>
      </c>
      <c r="D274" s="832" t="s">
        <v>1680</v>
      </c>
      <c r="E274" s="832" t="s">
        <v>1400</v>
      </c>
      <c r="F274" s="849"/>
      <c r="G274" s="849"/>
      <c r="H274" s="837">
        <v>0</v>
      </c>
      <c r="I274" s="849">
        <v>3</v>
      </c>
      <c r="J274" s="849">
        <v>197.96999999999997</v>
      </c>
      <c r="K274" s="837">
        <v>1</v>
      </c>
      <c r="L274" s="849">
        <v>3</v>
      </c>
      <c r="M274" s="850">
        <v>197.96999999999997</v>
      </c>
    </row>
    <row r="275" spans="1:13" ht="14.4" customHeight="1" x14ac:dyDescent="0.3">
      <c r="A275" s="831" t="s">
        <v>1474</v>
      </c>
      <c r="B275" s="832" t="s">
        <v>2254</v>
      </c>
      <c r="C275" s="832" t="s">
        <v>1694</v>
      </c>
      <c r="D275" s="832" t="s">
        <v>1695</v>
      </c>
      <c r="E275" s="832" t="s">
        <v>1400</v>
      </c>
      <c r="F275" s="849">
        <v>3</v>
      </c>
      <c r="G275" s="849">
        <v>396</v>
      </c>
      <c r="H275" s="837">
        <v>1</v>
      </c>
      <c r="I275" s="849"/>
      <c r="J275" s="849"/>
      <c r="K275" s="837">
        <v>0</v>
      </c>
      <c r="L275" s="849">
        <v>3</v>
      </c>
      <c r="M275" s="850">
        <v>396</v>
      </c>
    </row>
    <row r="276" spans="1:13" ht="14.4" customHeight="1" x14ac:dyDescent="0.3">
      <c r="A276" s="831" t="s">
        <v>1474</v>
      </c>
      <c r="B276" s="832" t="s">
        <v>2257</v>
      </c>
      <c r="C276" s="832" t="s">
        <v>1822</v>
      </c>
      <c r="D276" s="832" t="s">
        <v>1823</v>
      </c>
      <c r="E276" s="832" t="s">
        <v>1824</v>
      </c>
      <c r="F276" s="849">
        <v>3</v>
      </c>
      <c r="G276" s="849">
        <v>299.82</v>
      </c>
      <c r="H276" s="837">
        <v>1</v>
      </c>
      <c r="I276" s="849"/>
      <c r="J276" s="849"/>
      <c r="K276" s="837">
        <v>0</v>
      </c>
      <c r="L276" s="849">
        <v>3</v>
      </c>
      <c r="M276" s="850">
        <v>299.82</v>
      </c>
    </row>
    <row r="277" spans="1:13" ht="14.4" customHeight="1" x14ac:dyDescent="0.3">
      <c r="A277" s="831" t="s">
        <v>1475</v>
      </c>
      <c r="B277" s="832" t="s">
        <v>1237</v>
      </c>
      <c r="C277" s="832" t="s">
        <v>1369</v>
      </c>
      <c r="D277" s="832" t="s">
        <v>1370</v>
      </c>
      <c r="E277" s="832" t="s">
        <v>1371</v>
      </c>
      <c r="F277" s="849"/>
      <c r="G277" s="849"/>
      <c r="H277" s="837"/>
      <c r="I277" s="849">
        <v>1</v>
      </c>
      <c r="J277" s="849">
        <v>0</v>
      </c>
      <c r="K277" s="837"/>
      <c r="L277" s="849">
        <v>1</v>
      </c>
      <c r="M277" s="850">
        <v>0</v>
      </c>
    </row>
    <row r="278" spans="1:13" ht="14.4" customHeight="1" x14ac:dyDescent="0.3">
      <c r="A278" s="831" t="s">
        <v>1477</v>
      </c>
      <c r="B278" s="832" t="s">
        <v>2265</v>
      </c>
      <c r="C278" s="832" t="s">
        <v>1587</v>
      </c>
      <c r="D278" s="832" t="s">
        <v>1588</v>
      </c>
      <c r="E278" s="832" t="s">
        <v>1589</v>
      </c>
      <c r="F278" s="849"/>
      <c r="G278" s="849"/>
      <c r="H278" s="837">
        <v>0</v>
      </c>
      <c r="I278" s="849">
        <v>1</v>
      </c>
      <c r="J278" s="849">
        <v>430.05</v>
      </c>
      <c r="K278" s="837">
        <v>1</v>
      </c>
      <c r="L278" s="849">
        <v>1</v>
      </c>
      <c r="M278" s="850">
        <v>430.05</v>
      </c>
    </row>
    <row r="279" spans="1:13" ht="14.4" customHeight="1" x14ac:dyDescent="0.3">
      <c r="A279" s="831" t="s">
        <v>1477</v>
      </c>
      <c r="B279" s="832" t="s">
        <v>2265</v>
      </c>
      <c r="C279" s="832" t="s">
        <v>1590</v>
      </c>
      <c r="D279" s="832" t="s">
        <v>1588</v>
      </c>
      <c r="E279" s="832" t="s">
        <v>1400</v>
      </c>
      <c r="F279" s="849"/>
      <c r="G279" s="849"/>
      <c r="H279" s="837">
        <v>0</v>
      </c>
      <c r="I279" s="849">
        <v>1</v>
      </c>
      <c r="J279" s="849">
        <v>46.6</v>
      </c>
      <c r="K279" s="837">
        <v>1</v>
      </c>
      <c r="L279" s="849">
        <v>1</v>
      </c>
      <c r="M279" s="850">
        <v>46.6</v>
      </c>
    </row>
    <row r="280" spans="1:13" ht="14.4" customHeight="1" x14ac:dyDescent="0.3">
      <c r="A280" s="831" t="s">
        <v>1477</v>
      </c>
      <c r="B280" s="832" t="s">
        <v>1313</v>
      </c>
      <c r="C280" s="832" t="s">
        <v>1591</v>
      </c>
      <c r="D280" s="832" t="s">
        <v>1592</v>
      </c>
      <c r="E280" s="832" t="s">
        <v>1316</v>
      </c>
      <c r="F280" s="849">
        <v>1</v>
      </c>
      <c r="G280" s="849">
        <v>70.540000000000006</v>
      </c>
      <c r="H280" s="837">
        <v>1</v>
      </c>
      <c r="I280" s="849"/>
      <c r="J280" s="849"/>
      <c r="K280" s="837">
        <v>0</v>
      </c>
      <c r="L280" s="849">
        <v>1</v>
      </c>
      <c r="M280" s="850">
        <v>70.540000000000006</v>
      </c>
    </row>
    <row r="281" spans="1:13" ht="14.4" customHeight="1" x14ac:dyDescent="0.3">
      <c r="A281" s="831" t="s">
        <v>1477</v>
      </c>
      <c r="B281" s="832" t="s">
        <v>1313</v>
      </c>
      <c r="C281" s="832" t="s">
        <v>1314</v>
      </c>
      <c r="D281" s="832" t="s">
        <v>1315</v>
      </c>
      <c r="E281" s="832" t="s">
        <v>1316</v>
      </c>
      <c r="F281" s="849"/>
      <c r="G281" s="849"/>
      <c r="H281" s="837">
        <v>0</v>
      </c>
      <c r="I281" s="849">
        <v>2</v>
      </c>
      <c r="J281" s="849">
        <v>141.08000000000001</v>
      </c>
      <c r="K281" s="837">
        <v>1</v>
      </c>
      <c r="L281" s="849">
        <v>2</v>
      </c>
      <c r="M281" s="850">
        <v>141.08000000000001</v>
      </c>
    </row>
    <row r="282" spans="1:13" ht="14.4" customHeight="1" x14ac:dyDescent="0.3">
      <c r="A282" s="831" t="s">
        <v>1478</v>
      </c>
      <c r="B282" s="832" t="s">
        <v>1269</v>
      </c>
      <c r="C282" s="832" t="s">
        <v>1270</v>
      </c>
      <c r="D282" s="832" t="s">
        <v>958</v>
      </c>
      <c r="E282" s="832" t="s">
        <v>1271</v>
      </c>
      <c r="F282" s="849"/>
      <c r="G282" s="849"/>
      <c r="H282" s="837">
        <v>0</v>
      </c>
      <c r="I282" s="849">
        <v>2</v>
      </c>
      <c r="J282" s="849">
        <v>55</v>
      </c>
      <c r="K282" s="837">
        <v>1</v>
      </c>
      <c r="L282" s="849">
        <v>2</v>
      </c>
      <c r="M282" s="850">
        <v>55</v>
      </c>
    </row>
    <row r="283" spans="1:13" ht="14.4" customHeight="1" x14ac:dyDescent="0.3">
      <c r="A283" s="831" t="s">
        <v>1478</v>
      </c>
      <c r="B283" s="832" t="s">
        <v>2247</v>
      </c>
      <c r="C283" s="832" t="s">
        <v>1748</v>
      </c>
      <c r="D283" s="832" t="s">
        <v>1749</v>
      </c>
      <c r="E283" s="832" t="s">
        <v>1750</v>
      </c>
      <c r="F283" s="849"/>
      <c r="G283" s="849"/>
      <c r="H283" s="837">
        <v>0</v>
      </c>
      <c r="I283" s="849">
        <v>3</v>
      </c>
      <c r="J283" s="849">
        <v>290.52</v>
      </c>
      <c r="K283" s="837">
        <v>1</v>
      </c>
      <c r="L283" s="849">
        <v>3</v>
      </c>
      <c r="M283" s="850">
        <v>290.52</v>
      </c>
    </row>
    <row r="284" spans="1:13" ht="14.4" customHeight="1" x14ac:dyDescent="0.3">
      <c r="A284" s="831" t="s">
        <v>1478</v>
      </c>
      <c r="B284" s="832" t="s">
        <v>1352</v>
      </c>
      <c r="C284" s="832" t="s">
        <v>1353</v>
      </c>
      <c r="D284" s="832" t="s">
        <v>712</v>
      </c>
      <c r="E284" s="832" t="s">
        <v>1354</v>
      </c>
      <c r="F284" s="849"/>
      <c r="G284" s="849"/>
      <c r="H284" s="837">
        <v>0</v>
      </c>
      <c r="I284" s="849">
        <v>1</v>
      </c>
      <c r="J284" s="849">
        <v>48.42</v>
      </c>
      <c r="K284" s="837">
        <v>1</v>
      </c>
      <c r="L284" s="849">
        <v>1</v>
      </c>
      <c r="M284" s="850">
        <v>48.42</v>
      </c>
    </row>
    <row r="285" spans="1:13" ht="14.4" customHeight="1" x14ac:dyDescent="0.3">
      <c r="A285" s="831" t="s">
        <v>1478</v>
      </c>
      <c r="B285" s="832" t="s">
        <v>2248</v>
      </c>
      <c r="C285" s="832" t="s">
        <v>1994</v>
      </c>
      <c r="D285" s="832" t="s">
        <v>1995</v>
      </c>
      <c r="E285" s="832" t="s">
        <v>1767</v>
      </c>
      <c r="F285" s="849">
        <v>4</v>
      </c>
      <c r="G285" s="849">
        <v>4077.84</v>
      </c>
      <c r="H285" s="837">
        <v>1</v>
      </c>
      <c r="I285" s="849"/>
      <c r="J285" s="849"/>
      <c r="K285" s="837">
        <v>0</v>
      </c>
      <c r="L285" s="849">
        <v>4</v>
      </c>
      <c r="M285" s="850">
        <v>4077.84</v>
      </c>
    </row>
    <row r="286" spans="1:13" ht="14.4" customHeight="1" x14ac:dyDescent="0.3">
      <c r="A286" s="831" t="s">
        <v>1478</v>
      </c>
      <c r="B286" s="832" t="s">
        <v>2248</v>
      </c>
      <c r="C286" s="832" t="s">
        <v>1768</v>
      </c>
      <c r="D286" s="832" t="s">
        <v>1769</v>
      </c>
      <c r="E286" s="832" t="s">
        <v>1763</v>
      </c>
      <c r="F286" s="849"/>
      <c r="G286" s="849"/>
      <c r="H286" s="837">
        <v>0</v>
      </c>
      <c r="I286" s="849">
        <v>8</v>
      </c>
      <c r="J286" s="849">
        <v>16311.439999999999</v>
      </c>
      <c r="K286" s="837">
        <v>1</v>
      </c>
      <c r="L286" s="849">
        <v>8</v>
      </c>
      <c r="M286" s="850">
        <v>16311.439999999999</v>
      </c>
    </row>
    <row r="287" spans="1:13" ht="14.4" customHeight="1" x14ac:dyDescent="0.3">
      <c r="A287" s="831" t="s">
        <v>1478</v>
      </c>
      <c r="B287" s="832" t="s">
        <v>2248</v>
      </c>
      <c r="C287" s="832" t="s">
        <v>1772</v>
      </c>
      <c r="D287" s="832" t="s">
        <v>1769</v>
      </c>
      <c r="E287" s="832" t="s">
        <v>1765</v>
      </c>
      <c r="F287" s="849"/>
      <c r="G287" s="849"/>
      <c r="H287" s="837">
        <v>0</v>
      </c>
      <c r="I287" s="849">
        <v>3</v>
      </c>
      <c r="J287" s="849">
        <v>1657.92</v>
      </c>
      <c r="K287" s="837">
        <v>1</v>
      </c>
      <c r="L287" s="849">
        <v>3</v>
      </c>
      <c r="M287" s="850">
        <v>1657.92</v>
      </c>
    </row>
    <row r="288" spans="1:13" ht="14.4" customHeight="1" x14ac:dyDescent="0.3">
      <c r="A288" s="831" t="s">
        <v>1478</v>
      </c>
      <c r="B288" s="832" t="s">
        <v>2248</v>
      </c>
      <c r="C288" s="832" t="s">
        <v>1773</v>
      </c>
      <c r="D288" s="832" t="s">
        <v>1769</v>
      </c>
      <c r="E288" s="832" t="s">
        <v>1767</v>
      </c>
      <c r="F288" s="849"/>
      <c r="G288" s="849"/>
      <c r="H288" s="837">
        <v>0</v>
      </c>
      <c r="I288" s="849">
        <v>6</v>
      </c>
      <c r="J288" s="849">
        <v>6116.76</v>
      </c>
      <c r="K288" s="837">
        <v>1</v>
      </c>
      <c r="L288" s="849">
        <v>6</v>
      </c>
      <c r="M288" s="850">
        <v>6116.76</v>
      </c>
    </row>
    <row r="289" spans="1:13" ht="14.4" customHeight="1" x14ac:dyDescent="0.3">
      <c r="A289" s="831" t="s">
        <v>1478</v>
      </c>
      <c r="B289" s="832" t="s">
        <v>2249</v>
      </c>
      <c r="C289" s="832" t="s">
        <v>2039</v>
      </c>
      <c r="D289" s="832" t="s">
        <v>1701</v>
      </c>
      <c r="E289" s="832" t="s">
        <v>1713</v>
      </c>
      <c r="F289" s="849">
        <v>4</v>
      </c>
      <c r="G289" s="849">
        <v>5816.92</v>
      </c>
      <c r="H289" s="837">
        <v>1</v>
      </c>
      <c r="I289" s="849"/>
      <c r="J289" s="849"/>
      <c r="K289" s="837">
        <v>0</v>
      </c>
      <c r="L289" s="849">
        <v>4</v>
      </c>
      <c r="M289" s="850">
        <v>5816.92</v>
      </c>
    </row>
    <row r="290" spans="1:13" ht="14.4" customHeight="1" x14ac:dyDescent="0.3">
      <c r="A290" s="831" t="s">
        <v>1478</v>
      </c>
      <c r="B290" s="832" t="s">
        <v>2249</v>
      </c>
      <c r="C290" s="832" t="s">
        <v>1708</v>
      </c>
      <c r="D290" s="832" t="s">
        <v>1707</v>
      </c>
      <c r="E290" s="832" t="s">
        <v>1709</v>
      </c>
      <c r="F290" s="849"/>
      <c r="G290" s="849"/>
      <c r="H290" s="837">
        <v>0</v>
      </c>
      <c r="I290" s="849">
        <v>10</v>
      </c>
      <c r="J290" s="849">
        <v>9694.7999999999993</v>
      </c>
      <c r="K290" s="837">
        <v>1</v>
      </c>
      <c r="L290" s="849">
        <v>10</v>
      </c>
      <c r="M290" s="850">
        <v>9694.7999999999993</v>
      </c>
    </row>
    <row r="291" spans="1:13" ht="14.4" customHeight="1" x14ac:dyDescent="0.3">
      <c r="A291" s="831" t="s">
        <v>1478</v>
      </c>
      <c r="B291" s="832" t="s">
        <v>2249</v>
      </c>
      <c r="C291" s="832" t="s">
        <v>1710</v>
      </c>
      <c r="D291" s="832" t="s">
        <v>1707</v>
      </c>
      <c r="E291" s="832" t="s">
        <v>1711</v>
      </c>
      <c r="F291" s="849"/>
      <c r="G291" s="849"/>
      <c r="H291" s="837">
        <v>0</v>
      </c>
      <c r="I291" s="849">
        <v>9</v>
      </c>
      <c r="J291" s="849">
        <v>17450.73</v>
      </c>
      <c r="K291" s="837">
        <v>1</v>
      </c>
      <c r="L291" s="849">
        <v>9</v>
      </c>
      <c r="M291" s="850">
        <v>17450.73</v>
      </c>
    </row>
    <row r="292" spans="1:13" ht="14.4" customHeight="1" x14ac:dyDescent="0.3">
      <c r="A292" s="831" t="s">
        <v>1478</v>
      </c>
      <c r="B292" s="832" t="s">
        <v>2249</v>
      </c>
      <c r="C292" s="832" t="s">
        <v>1712</v>
      </c>
      <c r="D292" s="832" t="s">
        <v>1707</v>
      </c>
      <c r="E292" s="832" t="s">
        <v>1713</v>
      </c>
      <c r="F292" s="849"/>
      <c r="G292" s="849"/>
      <c r="H292" s="837">
        <v>0</v>
      </c>
      <c r="I292" s="849">
        <v>6</v>
      </c>
      <c r="J292" s="849">
        <v>8725.380000000001</v>
      </c>
      <c r="K292" s="837">
        <v>1</v>
      </c>
      <c r="L292" s="849">
        <v>6</v>
      </c>
      <c r="M292" s="850">
        <v>8725.380000000001</v>
      </c>
    </row>
    <row r="293" spans="1:13" ht="14.4" customHeight="1" x14ac:dyDescent="0.3">
      <c r="A293" s="831" t="s">
        <v>1478</v>
      </c>
      <c r="B293" s="832" t="s">
        <v>1237</v>
      </c>
      <c r="C293" s="832" t="s">
        <v>1369</v>
      </c>
      <c r="D293" s="832" t="s">
        <v>1370</v>
      </c>
      <c r="E293" s="832" t="s">
        <v>1371</v>
      </c>
      <c r="F293" s="849"/>
      <c r="G293" s="849"/>
      <c r="H293" s="837"/>
      <c r="I293" s="849">
        <v>3</v>
      </c>
      <c r="J293" s="849">
        <v>0</v>
      </c>
      <c r="K293" s="837"/>
      <c r="L293" s="849">
        <v>3</v>
      </c>
      <c r="M293" s="850">
        <v>0</v>
      </c>
    </row>
    <row r="294" spans="1:13" ht="14.4" customHeight="1" x14ac:dyDescent="0.3">
      <c r="A294" s="831" t="s">
        <v>1478</v>
      </c>
      <c r="B294" s="832" t="s">
        <v>2258</v>
      </c>
      <c r="C294" s="832" t="s">
        <v>2061</v>
      </c>
      <c r="D294" s="832" t="s">
        <v>2005</v>
      </c>
      <c r="E294" s="832" t="s">
        <v>2062</v>
      </c>
      <c r="F294" s="849"/>
      <c r="G294" s="849"/>
      <c r="H294" s="837">
        <v>0</v>
      </c>
      <c r="I294" s="849">
        <v>3</v>
      </c>
      <c r="J294" s="849">
        <v>362.31</v>
      </c>
      <c r="K294" s="837">
        <v>1</v>
      </c>
      <c r="L294" s="849">
        <v>3</v>
      </c>
      <c r="M294" s="850">
        <v>362.31</v>
      </c>
    </row>
    <row r="295" spans="1:13" ht="14.4" customHeight="1" x14ac:dyDescent="0.3">
      <c r="A295" s="831" t="s">
        <v>1478</v>
      </c>
      <c r="B295" s="832" t="s">
        <v>2252</v>
      </c>
      <c r="C295" s="832" t="s">
        <v>1883</v>
      </c>
      <c r="D295" s="832" t="s">
        <v>1838</v>
      </c>
      <c r="E295" s="832" t="s">
        <v>1784</v>
      </c>
      <c r="F295" s="849">
        <v>5</v>
      </c>
      <c r="G295" s="849">
        <v>5978.75</v>
      </c>
      <c r="H295" s="837">
        <v>1</v>
      </c>
      <c r="I295" s="849"/>
      <c r="J295" s="849"/>
      <c r="K295" s="837">
        <v>0</v>
      </c>
      <c r="L295" s="849">
        <v>5</v>
      </c>
      <c r="M295" s="850">
        <v>5978.75</v>
      </c>
    </row>
    <row r="296" spans="1:13" ht="14.4" customHeight="1" x14ac:dyDescent="0.3">
      <c r="A296" s="831" t="s">
        <v>1478</v>
      </c>
      <c r="B296" s="832" t="s">
        <v>2252</v>
      </c>
      <c r="C296" s="832" t="s">
        <v>1779</v>
      </c>
      <c r="D296" s="832" t="s">
        <v>1780</v>
      </c>
      <c r="E296" s="832" t="s">
        <v>1781</v>
      </c>
      <c r="F296" s="849"/>
      <c r="G296" s="849"/>
      <c r="H296" s="837">
        <v>0</v>
      </c>
      <c r="I296" s="849">
        <v>2</v>
      </c>
      <c r="J296" s="849">
        <v>1195.76</v>
      </c>
      <c r="K296" s="837">
        <v>1</v>
      </c>
      <c r="L296" s="849">
        <v>2</v>
      </c>
      <c r="M296" s="850">
        <v>1195.76</v>
      </c>
    </row>
    <row r="297" spans="1:13" ht="14.4" customHeight="1" x14ac:dyDescent="0.3">
      <c r="A297" s="831" t="s">
        <v>1478</v>
      </c>
      <c r="B297" s="832" t="s">
        <v>2252</v>
      </c>
      <c r="C297" s="832" t="s">
        <v>1788</v>
      </c>
      <c r="D297" s="832" t="s">
        <v>1780</v>
      </c>
      <c r="E297" s="832" t="s">
        <v>1784</v>
      </c>
      <c r="F297" s="849"/>
      <c r="G297" s="849"/>
      <c r="H297" s="837">
        <v>0</v>
      </c>
      <c r="I297" s="849">
        <v>3</v>
      </c>
      <c r="J297" s="849">
        <v>3587.25</v>
      </c>
      <c r="K297" s="837">
        <v>1</v>
      </c>
      <c r="L297" s="849">
        <v>3</v>
      </c>
      <c r="M297" s="850">
        <v>3587.25</v>
      </c>
    </row>
    <row r="298" spans="1:13" ht="14.4" customHeight="1" x14ac:dyDescent="0.3">
      <c r="A298" s="831" t="s">
        <v>1478</v>
      </c>
      <c r="B298" s="832" t="s">
        <v>1385</v>
      </c>
      <c r="C298" s="832" t="s">
        <v>2078</v>
      </c>
      <c r="D298" s="832" t="s">
        <v>2079</v>
      </c>
      <c r="E298" s="832" t="s">
        <v>2032</v>
      </c>
      <c r="F298" s="849">
        <v>1</v>
      </c>
      <c r="G298" s="849">
        <v>0</v>
      </c>
      <c r="H298" s="837"/>
      <c r="I298" s="849"/>
      <c r="J298" s="849"/>
      <c r="K298" s="837"/>
      <c r="L298" s="849">
        <v>1</v>
      </c>
      <c r="M298" s="850">
        <v>0</v>
      </c>
    </row>
    <row r="299" spans="1:13" ht="14.4" customHeight="1" x14ac:dyDescent="0.3">
      <c r="A299" s="831" t="s">
        <v>1478</v>
      </c>
      <c r="B299" s="832" t="s">
        <v>1385</v>
      </c>
      <c r="C299" s="832" t="s">
        <v>1386</v>
      </c>
      <c r="D299" s="832" t="s">
        <v>980</v>
      </c>
      <c r="E299" s="832" t="s">
        <v>1387</v>
      </c>
      <c r="F299" s="849"/>
      <c r="G299" s="849"/>
      <c r="H299" s="837"/>
      <c r="I299" s="849">
        <v>1</v>
      </c>
      <c r="J299" s="849">
        <v>0</v>
      </c>
      <c r="K299" s="837"/>
      <c r="L299" s="849">
        <v>1</v>
      </c>
      <c r="M299" s="850">
        <v>0</v>
      </c>
    </row>
    <row r="300" spans="1:13" ht="14.4" customHeight="1" x14ac:dyDescent="0.3">
      <c r="A300" s="831" t="s">
        <v>1478</v>
      </c>
      <c r="B300" s="832" t="s">
        <v>1385</v>
      </c>
      <c r="C300" s="832" t="s">
        <v>2080</v>
      </c>
      <c r="D300" s="832" t="s">
        <v>2031</v>
      </c>
      <c r="E300" s="832" t="s">
        <v>1505</v>
      </c>
      <c r="F300" s="849">
        <v>3</v>
      </c>
      <c r="G300" s="849">
        <v>0</v>
      </c>
      <c r="H300" s="837"/>
      <c r="I300" s="849"/>
      <c r="J300" s="849"/>
      <c r="K300" s="837"/>
      <c r="L300" s="849">
        <v>3</v>
      </c>
      <c r="M300" s="850">
        <v>0</v>
      </c>
    </row>
    <row r="301" spans="1:13" ht="14.4" customHeight="1" x14ac:dyDescent="0.3">
      <c r="A301" s="831" t="s">
        <v>1478</v>
      </c>
      <c r="B301" s="832" t="s">
        <v>2255</v>
      </c>
      <c r="C301" s="832" t="s">
        <v>1814</v>
      </c>
      <c r="D301" s="832" t="s">
        <v>1815</v>
      </c>
      <c r="E301" s="832" t="s">
        <v>1816</v>
      </c>
      <c r="F301" s="849"/>
      <c r="G301" s="849"/>
      <c r="H301" s="837">
        <v>0</v>
      </c>
      <c r="I301" s="849">
        <v>3</v>
      </c>
      <c r="J301" s="849">
        <v>241.59</v>
      </c>
      <c r="K301" s="837">
        <v>1</v>
      </c>
      <c r="L301" s="849">
        <v>3</v>
      </c>
      <c r="M301" s="850">
        <v>241.59</v>
      </c>
    </row>
    <row r="302" spans="1:13" ht="14.4" customHeight="1" x14ac:dyDescent="0.3">
      <c r="A302" s="831" t="s">
        <v>1478</v>
      </c>
      <c r="B302" s="832" t="s">
        <v>2255</v>
      </c>
      <c r="C302" s="832" t="s">
        <v>1817</v>
      </c>
      <c r="D302" s="832" t="s">
        <v>1815</v>
      </c>
      <c r="E302" s="832" t="s">
        <v>1818</v>
      </c>
      <c r="F302" s="849"/>
      <c r="G302" s="849"/>
      <c r="H302" s="837">
        <v>0</v>
      </c>
      <c r="I302" s="849">
        <v>2</v>
      </c>
      <c r="J302" s="849">
        <v>1066.8599999999999</v>
      </c>
      <c r="K302" s="837">
        <v>1</v>
      </c>
      <c r="L302" s="849">
        <v>2</v>
      </c>
      <c r="M302" s="850">
        <v>1066.8599999999999</v>
      </c>
    </row>
    <row r="303" spans="1:13" ht="14.4" customHeight="1" x14ac:dyDescent="0.3">
      <c r="A303" s="831" t="s">
        <v>1478</v>
      </c>
      <c r="B303" s="832" t="s">
        <v>2257</v>
      </c>
      <c r="C303" s="832" t="s">
        <v>1822</v>
      </c>
      <c r="D303" s="832" t="s">
        <v>1823</v>
      </c>
      <c r="E303" s="832" t="s">
        <v>1824</v>
      </c>
      <c r="F303" s="849">
        <v>3</v>
      </c>
      <c r="G303" s="849">
        <v>299.82</v>
      </c>
      <c r="H303" s="837">
        <v>1</v>
      </c>
      <c r="I303" s="849"/>
      <c r="J303" s="849"/>
      <c r="K303" s="837">
        <v>0</v>
      </c>
      <c r="L303" s="849">
        <v>3</v>
      </c>
      <c r="M303" s="850">
        <v>299.82</v>
      </c>
    </row>
    <row r="304" spans="1:13" ht="14.4" customHeight="1" x14ac:dyDescent="0.3">
      <c r="A304" s="831" t="s">
        <v>1478</v>
      </c>
      <c r="B304" s="832" t="s">
        <v>2262</v>
      </c>
      <c r="C304" s="832" t="s">
        <v>2009</v>
      </c>
      <c r="D304" s="832" t="s">
        <v>1945</v>
      </c>
      <c r="E304" s="832" t="s">
        <v>2010</v>
      </c>
      <c r="F304" s="849"/>
      <c r="G304" s="849"/>
      <c r="H304" s="837">
        <v>0</v>
      </c>
      <c r="I304" s="849">
        <v>4</v>
      </c>
      <c r="J304" s="849">
        <v>261.44</v>
      </c>
      <c r="K304" s="837">
        <v>1</v>
      </c>
      <c r="L304" s="849">
        <v>4</v>
      </c>
      <c r="M304" s="850">
        <v>261.44</v>
      </c>
    </row>
    <row r="305" spans="1:13" ht="14.4" customHeight="1" x14ac:dyDescent="0.3">
      <c r="A305" s="831" t="s">
        <v>1480</v>
      </c>
      <c r="B305" s="832" t="s">
        <v>2266</v>
      </c>
      <c r="C305" s="832" t="s">
        <v>1615</v>
      </c>
      <c r="D305" s="832" t="s">
        <v>1616</v>
      </c>
      <c r="E305" s="832" t="s">
        <v>1617</v>
      </c>
      <c r="F305" s="849"/>
      <c r="G305" s="849"/>
      <c r="H305" s="837">
        <v>0</v>
      </c>
      <c r="I305" s="849">
        <v>5</v>
      </c>
      <c r="J305" s="849">
        <v>3364.75</v>
      </c>
      <c r="K305" s="837">
        <v>1</v>
      </c>
      <c r="L305" s="849">
        <v>5</v>
      </c>
      <c r="M305" s="850">
        <v>3364.75</v>
      </c>
    </row>
    <row r="306" spans="1:13" ht="14.4" customHeight="1" x14ac:dyDescent="0.3">
      <c r="A306" s="831" t="s">
        <v>1480</v>
      </c>
      <c r="B306" s="832" t="s">
        <v>2267</v>
      </c>
      <c r="C306" s="832" t="s">
        <v>2101</v>
      </c>
      <c r="D306" s="832" t="s">
        <v>2102</v>
      </c>
      <c r="E306" s="832" t="s">
        <v>2103</v>
      </c>
      <c r="F306" s="849"/>
      <c r="G306" s="849"/>
      <c r="H306" s="837">
        <v>0</v>
      </c>
      <c r="I306" s="849">
        <v>3</v>
      </c>
      <c r="J306" s="849">
        <v>740.64</v>
      </c>
      <c r="K306" s="837">
        <v>1</v>
      </c>
      <c r="L306" s="849">
        <v>3</v>
      </c>
      <c r="M306" s="850">
        <v>740.64</v>
      </c>
    </row>
    <row r="307" spans="1:13" ht="14.4" customHeight="1" x14ac:dyDescent="0.3">
      <c r="A307" s="831" t="s">
        <v>1480</v>
      </c>
      <c r="B307" s="832" t="s">
        <v>1313</v>
      </c>
      <c r="C307" s="832" t="s">
        <v>1314</v>
      </c>
      <c r="D307" s="832" t="s">
        <v>1315</v>
      </c>
      <c r="E307" s="832" t="s">
        <v>1316</v>
      </c>
      <c r="F307" s="849"/>
      <c r="G307" s="849"/>
      <c r="H307" s="837">
        <v>0</v>
      </c>
      <c r="I307" s="849">
        <v>1</v>
      </c>
      <c r="J307" s="849">
        <v>70.540000000000006</v>
      </c>
      <c r="K307" s="837">
        <v>1</v>
      </c>
      <c r="L307" s="849">
        <v>1</v>
      </c>
      <c r="M307" s="850">
        <v>70.540000000000006</v>
      </c>
    </row>
    <row r="308" spans="1:13" ht="14.4" customHeight="1" x14ac:dyDescent="0.3">
      <c r="A308" s="831" t="s">
        <v>1481</v>
      </c>
      <c r="B308" s="832" t="s">
        <v>2268</v>
      </c>
      <c r="C308" s="832" t="s">
        <v>2175</v>
      </c>
      <c r="D308" s="832" t="s">
        <v>2176</v>
      </c>
      <c r="E308" s="832" t="s">
        <v>1572</v>
      </c>
      <c r="F308" s="849"/>
      <c r="G308" s="849"/>
      <c r="H308" s="837">
        <v>0</v>
      </c>
      <c r="I308" s="849">
        <v>1</v>
      </c>
      <c r="J308" s="849">
        <v>170.52</v>
      </c>
      <c r="K308" s="837">
        <v>1</v>
      </c>
      <c r="L308" s="849">
        <v>1</v>
      </c>
      <c r="M308" s="850">
        <v>170.52</v>
      </c>
    </row>
    <row r="309" spans="1:13" ht="14.4" customHeight="1" x14ac:dyDescent="0.3">
      <c r="A309" s="831" t="s">
        <v>1482</v>
      </c>
      <c r="B309" s="832" t="s">
        <v>1352</v>
      </c>
      <c r="C309" s="832" t="s">
        <v>1353</v>
      </c>
      <c r="D309" s="832" t="s">
        <v>712</v>
      </c>
      <c r="E309" s="832" t="s">
        <v>1354</v>
      </c>
      <c r="F309" s="849"/>
      <c r="G309" s="849"/>
      <c r="H309" s="837">
        <v>0</v>
      </c>
      <c r="I309" s="849">
        <v>1</v>
      </c>
      <c r="J309" s="849">
        <v>48.42</v>
      </c>
      <c r="K309" s="837">
        <v>1</v>
      </c>
      <c r="L309" s="849">
        <v>1</v>
      </c>
      <c r="M309" s="850">
        <v>48.42</v>
      </c>
    </row>
    <row r="310" spans="1:13" ht="14.4" customHeight="1" x14ac:dyDescent="0.3">
      <c r="A310" s="831" t="s">
        <v>1482</v>
      </c>
      <c r="B310" s="832" t="s">
        <v>1392</v>
      </c>
      <c r="C310" s="832" t="s">
        <v>1393</v>
      </c>
      <c r="D310" s="832" t="s">
        <v>960</v>
      </c>
      <c r="E310" s="832" t="s">
        <v>1394</v>
      </c>
      <c r="F310" s="849"/>
      <c r="G310" s="849"/>
      <c r="H310" s="837">
        <v>0</v>
      </c>
      <c r="I310" s="849">
        <v>2</v>
      </c>
      <c r="J310" s="849">
        <v>127.5</v>
      </c>
      <c r="K310" s="837">
        <v>1</v>
      </c>
      <c r="L310" s="849">
        <v>2</v>
      </c>
      <c r="M310" s="850">
        <v>127.5</v>
      </c>
    </row>
    <row r="311" spans="1:13" ht="14.4" customHeight="1" thickBot="1" x14ac:dyDescent="0.35">
      <c r="A311" s="839" t="s">
        <v>1483</v>
      </c>
      <c r="B311" s="840" t="s">
        <v>2260</v>
      </c>
      <c r="C311" s="840" t="s">
        <v>1549</v>
      </c>
      <c r="D311" s="840" t="s">
        <v>1550</v>
      </c>
      <c r="E311" s="840" t="s">
        <v>1551</v>
      </c>
      <c r="F311" s="851"/>
      <c r="G311" s="851"/>
      <c r="H311" s="845">
        <v>0</v>
      </c>
      <c r="I311" s="851">
        <v>1</v>
      </c>
      <c r="J311" s="851">
        <v>414.07</v>
      </c>
      <c r="K311" s="845">
        <v>1</v>
      </c>
      <c r="L311" s="851">
        <v>1</v>
      </c>
      <c r="M311" s="852">
        <v>414.07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2270</v>
      </c>
      <c r="C6" s="731">
        <v>14.800170000000003</v>
      </c>
      <c r="D6" s="731">
        <v>108.15326</v>
      </c>
      <c r="E6" s="731"/>
      <c r="F6" s="731">
        <v>67.135180000000005</v>
      </c>
      <c r="G6" s="731">
        <v>118.66667185974121</v>
      </c>
      <c r="H6" s="731">
        <v>-51.531491859741209</v>
      </c>
      <c r="I6" s="732">
        <v>0.56574587411831045</v>
      </c>
      <c r="J6" s="733" t="s">
        <v>1</v>
      </c>
    </row>
    <row r="7" spans="1:10" ht="14.4" customHeight="1" x14ac:dyDescent="0.3">
      <c r="A7" s="729" t="s">
        <v>566</v>
      </c>
      <c r="B7" s="730" t="s">
        <v>2271</v>
      </c>
      <c r="C7" s="731">
        <v>0.55652999999999997</v>
      </c>
      <c r="D7" s="731">
        <v>0.24905000000000002</v>
      </c>
      <c r="E7" s="731"/>
      <c r="F7" s="731">
        <v>0</v>
      </c>
      <c r="G7" s="731">
        <v>0.5</v>
      </c>
      <c r="H7" s="731">
        <v>-0.5</v>
      </c>
      <c r="I7" s="732">
        <v>0</v>
      </c>
      <c r="J7" s="733" t="s">
        <v>1</v>
      </c>
    </row>
    <row r="8" spans="1:10" ht="14.4" customHeight="1" x14ac:dyDescent="0.3">
      <c r="A8" s="729" t="s">
        <v>566</v>
      </c>
      <c r="B8" s="730" t="s">
        <v>2272</v>
      </c>
      <c r="C8" s="731">
        <v>156.34171000000001</v>
      </c>
      <c r="D8" s="731">
        <v>175.82321999999999</v>
      </c>
      <c r="E8" s="731"/>
      <c r="F8" s="731">
        <v>106.64397999999998</v>
      </c>
      <c r="G8" s="731">
        <v>172.33332885742186</v>
      </c>
      <c r="H8" s="731">
        <v>-65.689348857421876</v>
      </c>
      <c r="I8" s="732">
        <v>0.61882388454429926</v>
      </c>
      <c r="J8" s="733" t="s">
        <v>1</v>
      </c>
    </row>
    <row r="9" spans="1:10" ht="14.4" customHeight="1" x14ac:dyDescent="0.3">
      <c r="A9" s="729" t="s">
        <v>566</v>
      </c>
      <c r="B9" s="730" t="s">
        <v>2273</v>
      </c>
      <c r="C9" s="731">
        <v>971.15023000000008</v>
      </c>
      <c r="D9" s="731">
        <v>1324.21541</v>
      </c>
      <c r="E9" s="731"/>
      <c r="F9" s="731">
        <v>808.18849999999998</v>
      </c>
      <c r="G9" s="731">
        <v>1159.999986328125</v>
      </c>
      <c r="H9" s="731">
        <v>-351.81148632812506</v>
      </c>
      <c r="I9" s="732">
        <v>0.69671423234947405</v>
      </c>
      <c r="J9" s="733" t="s">
        <v>1</v>
      </c>
    </row>
    <row r="10" spans="1:10" ht="14.4" customHeight="1" x14ac:dyDescent="0.3">
      <c r="A10" s="729" t="s">
        <v>566</v>
      </c>
      <c r="B10" s="730" t="s">
        <v>2274</v>
      </c>
      <c r="C10" s="731">
        <v>82.00818000000001</v>
      </c>
      <c r="D10" s="731">
        <v>85.13951999999999</v>
      </c>
      <c r="E10" s="731"/>
      <c r="F10" s="731">
        <v>68.923390000000012</v>
      </c>
      <c r="G10" s="731">
        <v>92.00000192260741</v>
      </c>
      <c r="H10" s="731">
        <v>-23.076611922607398</v>
      </c>
      <c r="I10" s="732">
        <v>0.74916726695266822</v>
      </c>
      <c r="J10" s="733" t="s">
        <v>1</v>
      </c>
    </row>
    <row r="11" spans="1:10" ht="14.4" customHeight="1" x14ac:dyDescent="0.3">
      <c r="A11" s="729" t="s">
        <v>566</v>
      </c>
      <c r="B11" s="730" t="s">
        <v>2275</v>
      </c>
      <c r="C11" s="731">
        <v>13.295729999999999</v>
      </c>
      <c r="D11" s="731">
        <v>12.665009999999999</v>
      </c>
      <c r="E11" s="731"/>
      <c r="F11" s="731">
        <v>2.94354</v>
      </c>
      <c r="G11" s="731">
        <v>13.333333007812499</v>
      </c>
      <c r="H11" s="731">
        <v>-10.389793007812498</v>
      </c>
      <c r="I11" s="732">
        <v>0.22076550538978287</v>
      </c>
      <c r="J11" s="733" t="s">
        <v>1</v>
      </c>
    </row>
    <row r="12" spans="1:10" ht="14.4" customHeight="1" x14ac:dyDescent="0.3">
      <c r="A12" s="729" t="s">
        <v>566</v>
      </c>
      <c r="B12" s="730" t="s">
        <v>2276</v>
      </c>
      <c r="C12" s="731">
        <v>78.068399999999983</v>
      </c>
      <c r="D12" s="731">
        <v>100.21041</v>
      </c>
      <c r="E12" s="731"/>
      <c r="F12" s="731">
        <v>26.284169999999996</v>
      </c>
      <c r="G12" s="731">
        <v>84.666667480468746</v>
      </c>
      <c r="H12" s="731">
        <v>-58.38249748046875</v>
      </c>
      <c r="I12" s="732">
        <v>0.31044294977197889</v>
      </c>
      <c r="J12" s="733" t="s">
        <v>1</v>
      </c>
    </row>
    <row r="13" spans="1:10" ht="14.4" customHeight="1" x14ac:dyDescent="0.3">
      <c r="A13" s="729" t="s">
        <v>566</v>
      </c>
      <c r="B13" s="730" t="s">
        <v>2277</v>
      </c>
      <c r="C13" s="731">
        <v>73.027990000000017</v>
      </c>
      <c r="D13" s="731">
        <v>70.676970000000011</v>
      </c>
      <c r="E13" s="731"/>
      <c r="F13" s="731">
        <v>48.58700000000001</v>
      </c>
      <c r="G13" s="731">
        <v>73.333331665039054</v>
      </c>
      <c r="H13" s="731">
        <v>-24.746331665039044</v>
      </c>
      <c r="I13" s="732">
        <v>0.66255001507266009</v>
      </c>
      <c r="J13" s="733" t="s">
        <v>1</v>
      </c>
    </row>
    <row r="14" spans="1:10" ht="14.4" customHeight="1" x14ac:dyDescent="0.3">
      <c r="A14" s="729" t="s">
        <v>566</v>
      </c>
      <c r="B14" s="730" t="s">
        <v>2278</v>
      </c>
      <c r="C14" s="731">
        <v>0</v>
      </c>
      <c r="D14" s="731">
        <v>32.066000000000003</v>
      </c>
      <c r="E14" s="731"/>
      <c r="F14" s="731">
        <v>0</v>
      </c>
      <c r="G14" s="731">
        <v>18.333333984374999</v>
      </c>
      <c r="H14" s="731">
        <v>-18.333333984374999</v>
      </c>
      <c r="I14" s="732">
        <v>0</v>
      </c>
      <c r="J14" s="733" t="s">
        <v>1</v>
      </c>
    </row>
    <row r="15" spans="1:10" ht="14.4" customHeight="1" x14ac:dyDescent="0.3">
      <c r="A15" s="729" t="s">
        <v>566</v>
      </c>
      <c r="B15" s="730" t="s">
        <v>2279</v>
      </c>
      <c r="C15" s="731">
        <v>75.79525000000001</v>
      </c>
      <c r="D15" s="731">
        <v>108.54732</v>
      </c>
      <c r="E15" s="731"/>
      <c r="F15" s="731">
        <v>63.336359999999999</v>
      </c>
      <c r="G15" s="731">
        <v>118.33334091186524</v>
      </c>
      <c r="H15" s="731">
        <v>-54.996980911865236</v>
      </c>
      <c r="I15" s="732">
        <v>0.53523681079175289</v>
      </c>
      <c r="J15" s="733" t="s">
        <v>1</v>
      </c>
    </row>
    <row r="16" spans="1:10" ht="14.4" customHeight="1" x14ac:dyDescent="0.3">
      <c r="A16" s="729" t="s">
        <v>566</v>
      </c>
      <c r="B16" s="730" t="s">
        <v>2280</v>
      </c>
      <c r="C16" s="731">
        <v>222.99831</v>
      </c>
      <c r="D16" s="731">
        <v>293.19745</v>
      </c>
      <c r="E16" s="731"/>
      <c r="F16" s="731">
        <v>257.89729</v>
      </c>
      <c r="G16" s="731">
        <v>303.33332799339291</v>
      </c>
      <c r="H16" s="731">
        <v>-45.436037993392915</v>
      </c>
      <c r="I16" s="732">
        <v>0.85021086112112754</v>
      </c>
      <c r="J16" s="733" t="s">
        <v>1</v>
      </c>
    </row>
    <row r="17" spans="1:10" ht="14.4" customHeight="1" x14ac:dyDescent="0.3">
      <c r="A17" s="729" t="s">
        <v>566</v>
      </c>
      <c r="B17" s="730" t="s">
        <v>578</v>
      </c>
      <c r="C17" s="731">
        <v>1688.0425</v>
      </c>
      <c r="D17" s="731">
        <v>2310.9436199999996</v>
      </c>
      <c r="E17" s="731"/>
      <c r="F17" s="731">
        <v>1449.93941</v>
      </c>
      <c r="G17" s="731">
        <v>2154.8333240108486</v>
      </c>
      <c r="H17" s="731">
        <v>-704.89391401084868</v>
      </c>
      <c r="I17" s="732">
        <v>0.67287775525078164</v>
      </c>
      <c r="J17" s="733" t="s">
        <v>579</v>
      </c>
    </row>
    <row r="19" spans="1:10" ht="14.4" customHeight="1" x14ac:dyDescent="0.3">
      <c r="A19" s="729" t="s">
        <v>566</v>
      </c>
      <c r="B19" s="730" t="s">
        <v>567</v>
      </c>
      <c r="C19" s="731" t="s">
        <v>568</v>
      </c>
      <c r="D19" s="731" t="s">
        <v>568</v>
      </c>
      <c r="E19" s="731"/>
      <c r="F19" s="731" t="s">
        <v>568</v>
      </c>
      <c r="G19" s="731" t="s">
        <v>568</v>
      </c>
      <c r="H19" s="731" t="s">
        <v>568</v>
      </c>
      <c r="I19" s="732" t="s">
        <v>568</v>
      </c>
      <c r="J19" s="733" t="s">
        <v>73</v>
      </c>
    </row>
    <row r="20" spans="1:10" ht="14.4" customHeight="1" x14ac:dyDescent="0.3">
      <c r="A20" s="729" t="s">
        <v>580</v>
      </c>
      <c r="B20" s="730" t="s">
        <v>581</v>
      </c>
      <c r="C20" s="731" t="s">
        <v>568</v>
      </c>
      <c r="D20" s="731" t="s">
        <v>568</v>
      </c>
      <c r="E20" s="731"/>
      <c r="F20" s="731" t="s">
        <v>568</v>
      </c>
      <c r="G20" s="731" t="s">
        <v>568</v>
      </c>
      <c r="H20" s="731" t="s">
        <v>568</v>
      </c>
      <c r="I20" s="732" t="s">
        <v>568</v>
      </c>
      <c r="J20" s="733" t="s">
        <v>0</v>
      </c>
    </row>
    <row r="21" spans="1:10" ht="14.4" customHeight="1" x14ac:dyDescent="0.3">
      <c r="A21" s="729" t="s">
        <v>580</v>
      </c>
      <c r="B21" s="730" t="s">
        <v>2272</v>
      </c>
      <c r="C21" s="731">
        <v>0.84667000000000003</v>
      </c>
      <c r="D21" s="731">
        <v>1.7283199999999999</v>
      </c>
      <c r="E21" s="731"/>
      <c r="F21" s="731">
        <v>2.3262399999999999</v>
      </c>
      <c r="G21" s="731">
        <v>3</v>
      </c>
      <c r="H21" s="731">
        <v>-0.67376000000000014</v>
      </c>
      <c r="I21" s="732">
        <v>0.77541333333333329</v>
      </c>
      <c r="J21" s="733" t="s">
        <v>1</v>
      </c>
    </row>
    <row r="22" spans="1:10" ht="14.4" customHeight="1" x14ac:dyDescent="0.3">
      <c r="A22" s="729" t="s">
        <v>580</v>
      </c>
      <c r="B22" s="730" t="s">
        <v>2273</v>
      </c>
      <c r="C22" s="731">
        <v>0.5494</v>
      </c>
      <c r="D22" s="731">
        <v>21.242800000000003</v>
      </c>
      <c r="E22" s="731"/>
      <c r="F22" s="731">
        <v>2.6198999999999999</v>
      </c>
      <c r="G22" s="731">
        <v>4</v>
      </c>
      <c r="H22" s="731">
        <v>-1.3801000000000001</v>
      </c>
      <c r="I22" s="732">
        <v>0.65497499999999997</v>
      </c>
      <c r="J22" s="733" t="s">
        <v>1</v>
      </c>
    </row>
    <row r="23" spans="1:10" ht="14.4" customHeight="1" x14ac:dyDescent="0.3">
      <c r="A23" s="729" t="s">
        <v>580</v>
      </c>
      <c r="B23" s="730" t="s">
        <v>2274</v>
      </c>
      <c r="C23" s="731">
        <v>0</v>
      </c>
      <c r="D23" s="731">
        <v>0</v>
      </c>
      <c r="E23" s="731"/>
      <c r="F23" s="731">
        <v>0.50849999999999995</v>
      </c>
      <c r="G23" s="731">
        <v>1</v>
      </c>
      <c r="H23" s="731">
        <v>-0.49150000000000005</v>
      </c>
      <c r="I23" s="732">
        <v>0.50849999999999995</v>
      </c>
      <c r="J23" s="733" t="s">
        <v>1</v>
      </c>
    </row>
    <row r="24" spans="1:10" ht="14.4" customHeight="1" x14ac:dyDescent="0.3">
      <c r="A24" s="729" t="s">
        <v>580</v>
      </c>
      <c r="B24" s="730" t="s">
        <v>2276</v>
      </c>
      <c r="C24" s="731">
        <v>9.7419799999999999</v>
      </c>
      <c r="D24" s="731">
        <v>18.146999999999998</v>
      </c>
      <c r="E24" s="731"/>
      <c r="F24" s="731">
        <v>15.622999999999999</v>
      </c>
      <c r="G24" s="731">
        <v>16</v>
      </c>
      <c r="H24" s="731">
        <v>-0.37700000000000067</v>
      </c>
      <c r="I24" s="732">
        <v>0.97643749999999996</v>
      </c>
      <c r="J24" s="733" t="s">
        <v>1</v>
      </c>
    </row>
    <row r="25" spans="1:10" ht="14.4" customHeight="1" x14ac:dyDescent="0.3">
      <c r="A25" s="729" t="s">
        <v>580</v>
      </c>
      <c r="B25" s="730" t="s">
        <v>2277</v>
      </c>
      <c r="C25" s="731">
        <v>0.7061900000000001</v>
      </c>
      <c r="D25" s="731">
        <v>0.69804999999999995</v>
      </c>
      <c r="E25" s="731"/>
      <c r="F25" s="731">
        <v>0.50800000000000001</v>
      </c>
      <c r="G25" s="731">
        <v>1</v>
      </c>
      <c r="H25" s="731">
        <v>-0.49199999999999999</v>
      </c>
      <c r="I25" s="732">
        <v>0.50800000000000001</v>
      </c>
      <c r="J25" s="733" t="s">
        <v>1</v>
      </c>
    </row>
    <row r="26" spans="1:10" ht="14.4" customHeight="1" x14ac:dyDescent="0.3">
      <c r="A26" s="729" t="s">
        <v>580</v>
      </c>
      <c r="B26" s="730" t="s">
        <v>2279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568</v>
      </c>
      <c r="J26" s="733" t="s">
        <v>1</v>
      </c>
    </row>
    <row r="27" spans="1:10" ht="14.4" customHeight="1" x14ac:dyDescent="0.3">
      <c r="A27" s="729" t="s">
        <v>580</v>
      </c>
      <c r="B27" s="730" t="s">
        <v>2280</v>
      </c>
      <c r="C27" s="731">
        <v>0</v>
      </c>
      <c r="D27" s="731">
        <v>0</v>
      </c>
      <c r="E27" s="731"/>
      <c r="F27" s="731">
        <v>0</v>
      </c>
      <c r="G27" s="731">
        <v>0</v>
      </c>
      <c r="H27" s="731">
        <v>0</v>
      </c>
      <c r="I27" s="732" t="s">
        <v>568</v>
      </c>
      <c r="J27" s="733" t="s">
        <v>1</v>
      </c>
    </row>
    <row r="28" spans="1:10" ht="14.4" customHeight="1" x14ac:dyDescent="0.3">
      <c r="A28" s="729" t="s">
        <v>580</v>
      </c>
      <c r="B28" s="730" t="s">
        <v>582</v>
      </c>
      <c r="C28" s="731">
        <v>11.844239999999999</v>
      </c>
      <c r="D28" s="731">
        <v>41.816170000000007</v>
      </c>
      <c r="E28" s="731"/>
      <c r="F28" s="731">
        <v>21.585639999999998</v>
      </c>
      <c r="G28" s="731">
        <v>25</v>
      </c>
      <c r="H28" s="731">
        <v>-3.4143600000000021</v>
      </c>
      <c r="I28" s="732">
        <v>0.8634255999999999</v>
      </c>
      <c r="J28" s="733" t="s">
        <v>583</v>
      </c>
    </row>
    <row r="29" spans="1:10" ht="14.4" customHeight="1" x14ac:dyDescent="0.3">
      <c r="A29" s="729" t="s">
        <v>568</v>
      </c>
      <c r="B29" s="730" t="s">
        <v>568</v>
      </c>
      <c r="C29" s="731" t="s">
        <v>568</v>
      </c>
      <c r="D29" s="731" t="s">
        <v>568</v>
      </c>
      <c r="E29" s="731"/>
      <c r="F29" s="731" t="s">
        <v>568</v>
      </c>
      <c r="G29" s="731" t="s">
        <v>568</v>
      </c>
      <c r="H29" s="731" t="s">
        <v>568</v>
      </c>
      <c r="I29" s="732" t="s">
        <v>568</v>
      </c>
      <c r="J29" s="733" t="s">
        <v>584</v>
      </c>
    </row>
    <row r="30" spans="1:10" ht="14.4" customHeight="1" x14ac:dyDescent="0.3">
      <c r="A30" s="729" t="s">
        <v>585</v>
      </c>
      <c r="B30" s="730" t="s">
        <v>586</v>
      </c>
      <c r="C30" s="731" t="s">
        <v>568</v>
      </c>
      <c r="D30" s="731" t="s">
        <v>568</v>
      </c>
      <c r="E30" s="731"/>
      <c r="F30" s="731" t="s">
        <v>568</v>
      </c>
      <c r="G30" s="731" t="s">
        <v>568</v>
      </c>
      <c r="H30" s="731" t="s">
        <v>568</v>
      </c>
      <c r="I30" s="732" t="s">
        <v>568</v>
      </c>
      <c r="J30" s="733" t="s">
        <v>0</v>
      </c>
    </row>
    <row r="31" spans="1:10" ht="14.4" customHeight="1" x14ac:dyDescent="0.3">
      <c r="A31" s="729" t="s">
        <v>585</v>
      </c>
      <c r="B31" s="730" t="s">
        <v>2270</v>
      </c>
      <c r="C31" s="731">
        <v>12.944030000000003</v>
      </c>
      <c r="D31" s="731">
        <v>107.08604</v>
      </c>
      <c r="E31" s="731"/>
      <c r="F31" s="731">
        <v>66.677800000000005</v>
      </c>
      <c r="G31" s="731">
        <v>117</v>
      </c>
      <c r="H31" s="731">
        <v>-50.322199999999995</v>
      </c>
      <c r="I31" s="732">
        <v>0.56989572649572651</v>
      </c>
      <c r="J31" s="733" t="s">
        <v>1</v>
      </c>
    </row>
    <row r="32" spans="1:10" ht="14.4" customHeight="1" x14ac:dyDescent="0.3">
      <c r="A32" s="729" t="s">
        <v>585</v>
      </c>
      <c r="B32" s="730" t="s">
        <v>2271</v>
      </c>
      <c r="C32" s="731">
        <v>0.55652999999999997</v>
      </c>
      <c r="D32" s="731">
        <v>0.24905000000000002</v>
      </c>
      <c r="E32" s="731"/>
      <c r="F32" s="731">
        <v>0</v>
      </c>
      <c r="G32" s="731">
        <v>1</v>
      </c>
      <c r="H32" s="731">
        <v>-1</v>
      </c>
      <c r="I32" s="732">
        <v>0</v>
      </c>
      <c r="J32" s="733" t="s">
        <v>1</v>
      </c>
    </row>
    <row r="33" spans="1:10" ht="14.4" customHeight="1" x14ac:dyDescent="0.3">
      <c r="A33" s="729" t="s">
        <v>585</v>
      </c>
      <c r="B33" s="730" t="s">
        <v>2272</v>
      </c>
      <c r="C33" s="731">
        <v>94.873820000000009</v>
      </c>
      <c r="D33" s="731">
        <v>121.61552</v>
      </c>
      <c r="E33" s="731"/>
      <c r="F33" s="731">
        <v>55.392449999999997</v>
      </c>
      <c r="G33" s="731">
        <v>120</v>
      </c>
      <c r="H33" s="731">
        <v>-64.607550000000003</v>
      </c>
      <c r="I33" s="732">
        <v>0.46160374999999998</v>
      </c>
      <c r="J33" s="733" t="s">
        <v>1</v>
      </c>
    </row>
    <row r="34" spans="1:10" ht="14.4" customHeight="1" x14ac:dyDescent="0.3">
      <c r="A34" s="729" t="s">
        <v>585</v>
      </c>
      <c r="B34" s="730" t="s">
        <v>2273</v>
      </c>
      <c r="C34" s="731">
        <v>534.76531</v>
      </c>
      <c r="D34" s="731">
        <v>823.7130699999999</v>
      </c>
      <c r="E34" s="731"/>
      <c r="F34" s="731">
        <v>305.52793999999994</v>
      </c>
      <c r="G34" s="731">
        <v>676</v>
      </c>
      <c r="H34" s="731">
        <v>-370.47206000000006</v>
      </c>
      <c r="I34" s="732">
        <v>0.45196440828402357</v>
      </c>
      <c r="J34" s="733" t="s">
        <v>1</v>
      </c>
    </row>
    <row r="35" spans="1:10" ht="14.4" customHeight="1" x14ac:dyDescent="0.3">
      <c r="A35" s="729" t="s">
        <v>585</v>
      </c>
      <c r="B35" s="730" t="s">
        <v>2274</v>
      </c>
      <c r="C35" s="731">
        <v>45.075499999999998</v>
      </c>
      <c r="D35" s="731">
        <v>49.714819999999989</v>
      </c>
      <c r="E35" s="731"/>
      <c r="F35" s="731">
        <v>29.280990000000003</v>
      </c>
      <c r="G35" s="731">
        <v>49</v>
      </c>
      <c r="H35" s="731">
        <v>-19.719009999999997</v>
      </c>
      <c r="I35" s="732">
        <v>0.59757122448979594</v>
      </c>
      <c r="J35" s="733" t="s">
        <v>1</v>
      </c>
    </row>
    <row r="36" spans="1:10" ht="14.4" customHeight="1" x14ac:dyDescent="0.3">
      <c r="A36" s="729" t="s">
        <v>585</v>
      </c>
      <c r="B36" s="730" t="s">
        <v>2275</v>
      </c>
      <c r="C36" s="731">
        <v>8.3898299999999999</v>
      </c>
      <c r="D36" s="731">
        <v>8.7402899999999999</v>
      </c>
      <c r="E36" s="731"/>
      <c r="F36" s="731">
        <v>0</v>
      </c>
      <c r="G36" s="731">
        <v>8</v>
      </c>
      <c r="H36" s="731">
        <v>-8</v>
      </c>
      <c r="I36" s="732">
        <v>0</v>
      </c>
      <c r="J36" s="733" t="s">
        <v>1</v>
      </c>
    </row>
    <row r="37" spans="1:10" ht="14.4" customHeight="1" x14ac:dyDescent="0.3">
      <c r="A37" s="729" t="s">
        <v>585</v>
      </c>
      <c r="B37" s="730" t="s">
        <v>2276</v>
      </c>
      <c r="C37" s="731">
        <v>5.4463400000000002</v>
      </c>
      <c r="D37" s="731">
        <v>10.36777</v>
      </c>
      <c r="E37" s="731"/>
      <c r="F37" s="731">
        <v>0.24399999999999999</v>
      </c>
      <c r="G37" s="731">
        <v>7</v>
      </c>
      <c r="H37" s="731">
        <v>-6.7560000000000002</v>
      </c>
      <c r="I37" s="732">
        <v>3.4857142857142857E-2</v>
      </c>
      <c r="J37" s="733" t="s">
        <v>1</v>
      </c>
    </row>
    <row r="38" spans="1:10" ht="14.4" customHeight="1" x14ac:dyDescent="0.3">
      <c r="A38" s="729" t="s">
        <v>585</v>
      </c>
      <c r="B38" s="730" t="s">
        <v>2277</v>
      </c>
      <c r="C38" s="731">
        <v>47.7958</v>
      </c>
      <c r="D38" s="731">
        <v>43.758919999999996</v>
      </c>
      <c r="E38" s="731"/>
      <c r="F38" s="731">
        <v>25.823</v>
      </c>
      <c r="G38" s="731">
        <v>48</v>
      </c>
      <c r="H38" s="731">
        <v>-22.177</v>
      </c>
      <c r="I38" s="732">
        <v>0.53797916666666667</v>
      </c>
      <c r="J38" s="733" t="s">
        <v>1</v>
      </c>
    </row>
    <row r="39" spans="1:10" ht="14.4" customHeight="1" x14ac:dyDescent="0.3">
      <c r="A39" s="729" t="s">
        <v>585</v>
      </c>
      <c r="B39" s="730" t="s">
        <v>2278</v>
      </c>
      <c r="C39" s="731">
        <v>0</v>
      </c>
      <c r="D39" s="731">
        <v>32.066000000000003</v>
      </c>
      <c r="E39" s="731"/>
      <c r="F39" s="731">
        <v>0</v>
      </c>
      <c r="G39" s="731">
        <v>18</v>
      </c>
      <c r="H39" s="731">
        <v>-18</v>
      </c>
      <c r="I39" s="732">
        <v>0</v>
      </c>
      <c r="J39" s="733" t="s">
        <v>1</v>
      </c>
    </row>
    <row r="40" spans="1:10" ht="14.4" customHeight="1" x14ac:dyDescent="0.3">
      <c r="A40" s="729" t="s">
        <v>585</v>
      </c>
      <c r="B40" s="730" t="s">
        <v>2279</v>
      </c>
      <c r="C40" s="731">
        <v>69.397010000000009</v>
      </c>
      <c r="D40" s="731">
        <v>95.750839999999997</v>
      </c>
      <c r="E40" s="731"/>
      <c r="F40" s="731">
        <v>44.141640000000002</v>
      </c>
      <c r="G40" s="731">
        <v>100</v>
      </c>
      <c r="H40" s="731">
        <v>-55.858359999999998</v>
      </c>
      <c r="I40" s="732">
        <v>0.44141640000000004</v>
      </c>
      <c r="J40" s="733" t="s">
        <v>1</v>
      </c>
    </row>
    <row r="41" spans="1:10" ht="14.4" customHeight="1" x14ac:dyDescent="0.3">
      <c r="A41" s="729" t="s">
        <v>585</v>
      </c>
      <c r="B41" s="730" t="s">
        <v>2280</v>
      </c>
      <c r="C41" s="731">
        <v>59.843449999999997</v>
      </c>
      <c r="D41" s="731">
        <v>118.23860000000001</v>
      </c>
      <c r="E41" s="731"/>
      <c r="F41" s="731">
        <v>62.720030000000001</v>
      </c>
      <c r="G41" s="731">
        <v>106</v>
      </c>
      <c r="H41" s="731">
        <v>-43.279969999999999</v>
      </c>
      <c r="I41" s="732">
        <v>0.59169839622641507</v>
      </c>
      <c r="J41" s="733" t="s">
        <v>1</v>
      </c>
    </row>
    <row r="42" spans="1:10" ht="14.4" customHeight="1" x14ac:dyDescent="0.3">
      <c r="A42" s="729" t="s">
        <v>585</v>
      </c>
      <c r="B42" s="730" t="s">
        <v>587</v>
      </c>
      <c r="C42" s="731">
        <v>879.0876199999999</v>
      </c>
      <c r="D42" s="731">
        <v>1411.3009199999997</v>
      </c>
      <c r="E42" s="731"/>
      <c r="F42" s="731">
        <v>589.80784999999992</v>
      </c>
      <c r="G42" s="731">
        <v>1249</v>
      </c>
      <c r="H42" s="731">
        <v>-659.19215000000008</v>
      </c>
      <c r="I42" s="732">
        <v>0.47222405924739785</v>
      </c>
      <c r="J42" s="733" t="s">
        <v>583</v>
      </c>
    </row>
    <row r="43" spans="1:10" ht="14.4" customHeight="1" x14ac:dyDescent="0.3">
      <c r="A43" s="729" t="s">
        <v>568</v>
      </c>
      <c r="B43" s="730" t="s">
        <v>568</v>
      </c>
      <c r="C43" s="731" t="s">
        <v>568</v>
      </c>
      <c r="D43" s="731" t="s">
        <v>568</v>
      </c>
      <c r="E43" s="731"/>
      <c r="F43" s="731" t="s">
        <v>568</v>
      </c>
      <c r="G43" s="731" t="s">
        <v>568</v>
      </c>
      <c r="H43" s="731" t="s">
        <v>568</v>
      </c>
      <c r="I43" s="732" t="s">
        <v>568</v>
      </c>
      <c r="J43" s="733" t="s">
        <v>584</v>
      </c>
    </row>
    <row r="44" spans="1:10" ht="14.4" customHeight="1" x14ac:dyDescent="0.3">
      <c r="A44" s="729" t="s">
        <v>588</v>
      </c>
      <c r="B44" s="730" t="s">
        <v>589</v>
      </c>
      <c r="C44" s="731" t="s">
        <v>568</v>
      </c>
      <c r="D44" s="731" t="s">
        <v>568</v>
      </c>
      <c r="E44" s="731"/>
      <c r="F44" s="731" t="s">
        <v>568</v>
      </c>
      <c r="G44" s="731" t="s">
        <v>568</v>
      </c>
      <c r="H44" s="731" t="s">
        <v>568</v>
      </c>
      <c r="I44" s="732" t="s">
        <v>568</v>
      </c>
      <c r="J44" s="733" t="s">
        <v>0</v>
      </c>
    </row>
    <row r="45" spans="1:10" ht="14.4" customHeight="1" x14ac:dyDescent="0.3">
      <c r="A45" s="729" t="s">
        <v>588</v>
      </c>
      <c r="B45" s="730" t="s">
        <v>2270</v>
      </c>
      <c r="C45" s="731">
        <v>0.71389999999999998</v>
      </c>
      <c r="D45" s="731">
        <v>0.45738000000000001</v>
      </c>
      <c r="E45" s="731"/>
      <c r="F45" s="731">
        <v>0</v>
      </c>
      <c r="G45" s="731">
        <v>0</v>
      </c>
      <c r="H45" s="731">
        <v>0</v>
      </c>
      <c r="I45" s="732" t="s">
        <v>568</v>
      </c>
      <c r="J45" s="733" t="s">
        <v>1</v>
      </c>
    </row>
    <row r="46" spans="1:10" ht="14.4" customHeight="1" x14ac:dyDescent="0.3">
      <c r="A46" s="729" t="s">
        <v>588</v>
      </c>
      <c r="B46" s="730" t="s">
        <v>2272</v>
      </c>
      <c r="C46" s="731">
        <v>19.701999999999995</v>
      </c>
      <c r="D46" s="731">
        <v>21.707349999999998</v>
      </c>
      <c r="E46" s="731"/>
      <c r="F46" s="731">
        <v>21.249549999999996</v>
      </c>
      <c r="G46" s="731">
        <v>22</v>
      </c>
      <c r="H46" s="731">
        <v>-0.75045000000000428</v>
      </c>
      <c r="I46" s="732">
        <v>0.9658886363636362</v>
      </c>
      <c r="J46" s="733" t="s">
        <v>1</v>
      </c>
    </row>
    <row r="47" spans="1:10" ht="14.4" customHeight="1" x14ac:dyDescent="0.3">
      <c r="A47" s="729" t="s">
        <v>588</v>
      </c>
      <c r="B47" s="730" t="s">
        <v>2273</v>
      </c>
      <c r="C47" s="731">
        <v>217.84699000000003</v>
      </c>
      <c r="D47" s="731">
        <v>223.68409999999997</v>
      </c>
      <c r="E47" s="731"/>
      <c r="F47" s="731">
        <v>231.69860000000003</v>
      </c>
      <c r="G47" s="731">
        <v>217</v>
      </c>
      <c r="H47" s="731">
        <v>14.698600000000027</v>
      </c>
      <c r="I47" s="732">
        <v>1.0677354838709678</v>
      </c>
      <c r="J47" s="733" t="s">
        <v>1</v>
      </c>
    </row>
    <row r="48" spans="1:10" ht="14.4" customHeight="1" x14ac:dyDescent="0.3">
      <c r="A48" s="729" t="s">
        <v>588</v>
      </c>
      <c r="B48" s="730" t="s">
        <v>2274</v>
      </c>
      <c r="C48" s="731">
        <v>14.624000000000001</v>
      </c>
      <c r="D48" s="731">
        <v>14.4735</v>
      </c>
      <c r="E48" s="731"/>
      <c r="F48" s="731">
        <v>19.258400000000002</v>
      </c>
      <c r="G48" s="731">
        <v>20</v>
      </c>
      <c r="H48" s="731">
        <v>-0.74159999999999826</v>
      </c>
      <c r="I48" s="732">
        <v>0.96292000000000011</v>
      </c>
      <c r="J48" s="733" t="s">
        <v>1</v>
      </c>
    </row>
    <row r="49" spans="1:10" ht="14.4" customHeight="1" x14ac:dyDescent="0.3">
      <c r="A49" s="729" t="s">
        <v>588</v>
      </c>
      <c r="B49" s="730" t="s">
        <v>2276</v>
      </c>
      <c r="C49" s="731">
        <v>40.533729999999998</v>
      </c>
      <c r="D49" s="731">
        <v>41.775619999999996</v>
      </c>
      <c r="E49" s="731"/>
      <c r="F49" s="731">
        <v>2.6640000000000001</v>
      </c>
      <c r="G49" s="731">
        <v>33</v>
      </c>
      <c r="H49" s="731">
        <v>-30.335999999999999</v>
      </c>
      <c r="I49" s="732">
        <v>8.0727272727272731E-2</v>
      </c>
      <c r="J49" s="733" t="s">
        <v>1</v>
      </c>
    </row>
    <row r="50" spans="1:10" ht="14.4" customHeight="1" x14ac:dyDescent="0.3">
      <c r="A50" s="729" t="s">
        <v>588</v>
      </c>
      <c r="B50" s="730" t="s">
        <v>2277</v>
      </c>
      <c r="C50" s="731">
        <v>9.3320000000000007</v>
      </c>
      <c r="D50" s="731">
        <v>11.868</v>
      </c>
      <c r="E50" s="731"/>
      <c r="F50" s="731">
        <v>9.8840000000000003</v>
      </c>
      <c r="G50" s="731">
        <v>11</v>
      </c>
      <c r="H50" s="731">
        <v>-1.1159999999999997</v>
      </c>
      <c r="I50" s="732">
        <v>0.89854545454545454</v>
      </c>
      <c r="J50" s="733" t="s">
        <v>1</v>
      </c>
    </row>
    <row r="51" spans="1:10" ht="14.4" customHeight="1" x14ac:dyDescent="0.3">
      <c r="A51" s="729" t="s">
        <v>588</v>
      </c>
      <c r="B51" s="730" t="s">
        <v>2279</v>
      </c>
      <c r="C51" s="731">
        <v>0</v>
      </c>
      <c r="D51" s="731">
        <v>0</v>
      </c>
      <c r="E51" s="731"/>
      <c r="F51" s="731">
        <v>0</v>
      </c>
      <c r="G51" s="731">
        <v>4</v>
      </c>
      <c r="H51" s="731">
        <v>-4</v>
      </c>
      <c r="I51" s="732">
        <v>0</v>
      </c>
      <c r="J51" s="733" t="s">
        <v>1</v>
      </c>
    </row>
    <row r="52" spans="1:10" ht="14.4" customHeight="1" x14ac:dyDescent="0.3">
      <c r="A52" s="729" t="s">
        <v>588</v>
      </c>
      <c r="B52" s="730" t="s">
        <v>2280</v>
      </c>
      <c r="C52" s="731">
        <v>62.383059999999993</v>
      </c>
      <c r="D52" s="731">
        <v>70.412170000000003</v>
      </c>
      <c r="E52" s="731"/>
      <c r="F52" s="731">
        <v>76.273740000000018</v>
      </c>
      <c r="G52" s="731">
        <v>81</v>
      </c>
      <c r="H52" s="731">
        <v>-4.7262599999999821</v>
      </c>
      <c r="I52" s="732">
        <v>0.94165111111111133</v>
      </c>
      <c r="J52" s="733" t="s">
        <v>1</v>
      </c>
    </row>
    <row r="53" spans="1:10" ht="14.4" customHeight="1" x14ac:dyDescent="0.3">
      <c r="A53" s="729" t="s">
        <v>588</v>
      </c>
      <c r="B53" s="730" t="s">
        <v>590</v>
      </c>
      <c r="C53" s="731">
        <v>365.13568000000004</v>
      </c>
      <c r="D53" s="731">
        <v>384.37811999999997</v>
      </c>
      <c r="E53" s="731"/>
      <c r="F53" s="731">
        <v>361.02829000000008</v>
      </c>
      <c r="G53" s="731">
        <v>389</v>
      </c>
      <c r="H53" s="731">
        <v>-27.971709999999916</v>
      </c>
      <c r="I53" s="732">
        <v>0.92809329048843214</v>
      </c>
      <c r="J53" s="733" t="s">
        <v>583</v>
      </c>
    </row>
    <row r="54" spans="1:10" ht="14.4" customHeight="1" x14ac:dyDescent="0.3">
      <c r="A54" s="729" t="s">
        <v>568</v>
      </c>
      <c r="B54" s="730" t="s">
        <v>568</v>
      </c>
      <c r="C54" s="731" t="s">
        <v>568</v>
      </c>
      <c r="D54" s="731" t="s">
        <v>568</v>
      </c>
      <c r="E54" s="731"/>
      <c r="F54" s="731" t="s">
        <v>568</v>
      </c>
      <c r="G54" s="731" t="s">
        <v>568</v>
      </c>
      <c r="H54" s="731" t="s">
        <v>568</v>
      </c>
      <c r="I54" s="732" t="s">
        <v>568</v>
      </c>
      <c r="J54" s="733" t="s">
        <v>584</v>
      </c>
    </row>
    <row r="55" spans="1:10" ht="14.4" customHeight="1" x14ac:dyDescent="0.3">
      <c r="A55" s="729" t="s">
        <v>591</v>
      </c>
      <c r="B55" s="730" t="s">
        <v>592</v>
      </c>
      <c r="C55" s="731" t="s">
        <v>568</v>
      </c>
      <c r="D55" s="731" t="s">
        <v>568</v>
      </c>
      <c r="E55" s="731"/>
      <c r="F55" s="731" t="s">
        <v>568</v>
      </c>
      <c r="G55" s="731" t="s">
        <v>568</v>
      </c>
      <c r="H55" s="731" t="s">
        <v>568</v>
      </c>
      <c r="I55" s="732" t="s">
        <v>568</v>
      </c>
      <c r="J55" s="733" t="s">
        <v>0</v>
      </c>
    </row>
    <row r="56" spans="1:10" ht="14.4" customHeight="1" x14ac:dyDescent="0.3">
      <c r="A56" s="729" t="s">
        <v>591</v>
      </c>
      <c r="B56" s="730" t="s">
        <v>2270</v>
      </c>
      <c r="C56" s="731">
        <v>1.1422399999999999</v>
      </c>
      <c r="D56" s="731">
        <v>0.60984000000000005</v>
      </c>
      <c r="E56" s="731"/>
      <c r="F56" s="731">
        <v>0.45738000000000001</v>
      </c>
      <c r="G56" s="731">
        <v>1</v>
      </c>
      <c r="H56" s="731">
        <v>-0.54261999999999999</v>
      </c>
      <c r="I56" s="732">
        <v>0.45738000000000001</v>
      </c>
      <c r="J56" s="733" t="s">
        <v>1</v>
      </c>
    </row>
    <row r="57" spans="1:10" ht="14.4" customHeight="1" x14ac:dyDescent="0.3">
      <c r="A57" s="729" t="s">
        <v>591</v>
      </c>
      <c r="B57" s="730" t="s">
        <v>2272</v>
      </c>
      <c r="C57" s="731">
        <v>39.257520000000007</v>
      </c>
      <c r="D57" s="731">
        <v>27.631460000000001</v>
      </c>
      <c r="E57" s="731"/>
      <c r="F57" s="731">
        <v>26.204139999999999</v>
      </c>
      <c r="G57" s="731">
        <v>25</v>
      </c>
      <c r="H57" s="731">
        <v>1.2041399999999989</v>
      </c>
      <c r="I57" s="732">
        <v>1.0481655999999999</v>
      </c>
      <c r="J57" s="733" t="s">
        <v>1</v>
      </c>
    </row>
    <row r="58" spans="1:10" ht="14.4" customHeight="1" x14ac:dyDescent="0.3">
      <c r="A58" s="729" t="s">
        <v>591</v>
      </c>
      <c r="B58" s="730" t="s">
        <v>2273</v>
      </c>
      <c r="C58" s="731">
        <v>183.56669000000002</v>
      </c>
      <c r="D58" s="731">
        <v>225.97727000000003</v>
      </c>
      <c r="E58" s="731"/>
      <c r="F58" s="731">
        <v>217.10859000000002</v>
      </c>
      <c r="G58" s="731">
        <v>229</v>
      </c>
      <c r="H58" s="731">
        <v>-11.891409999999979</v>
      </c>
      <c r="I58" s="732">
        <v>0.94807244541484725</v>
      </c>
      <c r="J58" s="733" t="s">
        <v>1</v>
      </c>
    </row>
    <row r="59" spans="1:10" ht="14.4" customHeight="1" x14ac:dyDescent="0.3">
      <c r="A59" s="729" t="s">
        <v>591</v>
      </c>
      <c r="B59" s="730" t="s">
        <v>2274</v>
      </c>
      <c r="C59" s="731">
        <v>15.054</v>
      </c>
      <c r="D59" s="731">
        <v>20.5427</v>
      </c>
      <c r="E59" s="731"/>
      <c r="F59" s="731">
        <v>19.367000000000001</v>
      </c>
      <c r="G59" s="731">
        <v>21</v>
      </c>
      <c r="H59" s="731">
        <v>-1.6329999999999991</v>
      </c>
      <c r="I59" s="732">
        <v>0.9222380952380953</v>
      </c>
      <c r="J59" s="733" t="s">
        <v>1</v>
      </c>
    </row>
    <row r="60" spans="1:10" ht="14.4" customHeight="1" x14ac:dyDescent="0.3">
      <c r="A60" s="729" t="s">
        <v>591</v>
      </c>
      <c r="B60" s="730" t="s">
        <v>2275</v>
      </c>
      <c r="C60" s="731">
        <v>4.9058999999999999</v>
      </c>
      <c r="D60" s="731">
        <v>3.9247199999999998</v>
      </c>
      <c r="E60" s="731"/>
      <c r="F60" s="731">
        <v>2.94354</v>
      </c>
      <c r="G60" s="731">
        <v>5</v>
      </c>
      <c r="H60" s="731">
        <v>-2.05646</v>
      </c>
      <c r="I60" s="732">
        <v>0.58870800000000001</v>
      </c>
      <c r="J60" s="733" t="s">
        <v>1</v>
      </c>
    </row>
    <row r="61" spans="1:10" ht="14.4" customHeight="1" x14ac:dyDescent="0.3">
      <c r="A61" s="729" t="s">
        <v>591</v>
      </c>
      <c r="B61" s="730" t="s">
        <v>2276</v>
      </c>
      <c r="C61" s="731">
        <v>19.426120000000001</v>
      </c>
      <c r="D61" s="731">
        <v>28.24887</v>
      </c>
      <c r="E61" s="731"/>
      <c r="F61" s="731">
        <v>5.7957699999999992</v>
      </c>
      <c r="G61" s="731">
        <v>23</v>
      </c>
      <c r="H61" s="731">
        <v>-17.204230000000003</v>
      </c>
      <c r="I61" s="732">
        <v>0.25198999999999999</v>
      </c>
      <c r="J61" s="733" t="s">
        <v>1</v>
      </c>
    </row>
    <row r="62" spans="1:10" ht="14.4" customHeight="1" x14ac:dyDescent="0.3">
      <c r="A62" s="729" t="s">
        <v>591</v>
      </c>
      <c r="B62" s="730" t="s">
        <v>2277</v>
      </c>
      <c r="C62" s="731">
        <v>12.638</v>
      </c>
      <c r="D62" s="731">
        <v>11.592000000000001</v>
      </c>
      <c r="E62" s="731"/>
      <c r="F62" s="731">
        <v>10.1</v>
      </c>
      <c r="G62" s="731">
        <v>11</v>
      </c>
      <c r="H62" s="731">
        <v>-0.90000000000000036</v>
      </c>
      <c r="I62" s="732">
        <v>0.9181818181818181</v>
      </c>
      <c r="J62" s="733" t="s">
        <v>1</v>
      </c>
    </row>
    <row r="63" spans="1:10" ht="14.4" customHeight="1" x14ac:dyDescent="0.3">
      <c r="A63" s="729" t="s">
        <v>591</v>
      </c>
      <c r="B63" s="730" t="s">
        <v>2279</v>
      </c>
      <c r="C63" s="731">
        <v>6.3982399999999995</v>
      </c>
      <c r="D63" s="731">
        <v>12.796479999999999</v>
      </c>
      <c r="E63" s="731"/>
      <c r="F63" s="731">
        <v>19.19472</v>
      </c>
      <c r="G63" s="731">
        <v>14</v>
      </c>
      <c r="H63" s="731">
        <v>5.1947200000000002</v>
      </c>
      <c r="I63" s="732">
        <v>1.3710514285714286</v>
      </c>
      <c r="J63" s="733" t="s">
        <v>1</v>
      </c>
    </row>
    <row r="64" spans="1:10" ht="14.4" customHeight="1" x14ac:dyDescent="0.3">
      <c r="A64" s="729" t="s">
        <v>591</v>
      </c>
      <c r="B64" s="730" t="s">
        <v>2280</v>
      </c>
      <c r="C64" s="731">
        <v>71.43710999999999</v>
      </c>
      <c r="D64" s="731">
        <v>74.979900000000015</v>
      </c>
      <c r="E64" s="731"/>
      <c r="F64" s="731">
        <v>103.00205</v>
      </c>
      <c r="G64" s="731">
        <v>94</v>
      </c>
      <c r="H64" s="731">
        <v>9.002049999999997</v>
      </c>
      <c r="I64" s="732">
        <v>1.0957664893617021</v>
      </c>
      <c r="J64" s="733" t="s">
        <v>1</v>
      </c>
    </row>
    <row r="65" spans="1:10" ht="14.4" customHeight="1" x14ac:dyDescent="0.3">
      <c r="A65" s="729" t="s">
        <v>591</v>
      </c>
      <c r="B65" s="730" t="s">
        <v>593</v>
      </c>
      <c r="C65" s="731">
        <v>353.82582000000002</v>
      </c>
      <c r="D65" s="731">
        <v>406.30323999999996</v>
      </c>
      <c r="E65" s="731"/>
      <c r="F65" s="731">
        <v>404.17319000000003</v>
      </c>
      <c r="G65" s="731">
        <v>423</v>
      </c>
      <c r="H65" s="731">
        <v>-18.826809999999966</v>
      </c>
      <c r="I65" s="732">
        <v>0.95549217494089844</v>
      </c>
      <c r="J65" s="733" t="s">
        <v>583</v>
      </c>
    </row>
    <row r="66" spans="1:10" ht="14.4" customHeight="1" x14ac:dyDescent="0.3">
      <c r="A66" s="729" t="s">
        <v>568</v>
      </c>
      <c r="B66" s="730" t="s">
        <v>568</v>
      </c>
      <c r="C66" s="731" t="s">
        <v>568</v>
      </c>
      <c r="D66" s="731" t="s">
        <v>568</v>
      </c>
      <c r="E66" s="731"/>
      <c r="F66" s="731" t="s">
        <v>568</v>
      </c>
      <c r="G66" s="731" t="s">
        <v>568</v>
      </c>
      <c r="H66" s="731" t="s">
        <v>568</v>
      </c>
      <c r="I66" s="732" t="s">
        <v>568</v>
      </c>
      <c r="J66" s="733" t="s">
        <v>584</v>
      </c>
    </row>
    <row r="67" spans="1:10" ht="14.4" customHeight="1" x14ac:dyDescent="0.3">
      <c r="A67" s="729" t="s">
        <v>594</v>
      </c>
      <c r="B67" s="730" t="s">
        <v>595</v>
      </c>
      <c r="C67" s="731" t="s">
        <v>568</v>
      </c>
      <c r="D67" s="731" t="s">
        <v>568</v>
      </c>
      <c r="E67" s="731"/>
      <c r="F67" s="731" t="s">
        <v>568</v>
      </c>
      <c r="G67" s="731" t="s">
        <v>568</v>
      </c>
      <c r="H67" s="731" t="s">
        <v>568</v>
      </c>
      <c r="I67" s="732" t="s">
        <v>568</v>
      </c>
      <c r="J67" s="733" t="s">
        <v>0</v>
      </c>
    </row>
    <row r="68" spans="1:10" ht="14.4" customHeight="1" x14ac:dyDescent="0.3">
      <c r="A68" s="729" t="s">
        <v>594</v>
      </c>
      <c r="B68" s="730" t="s">
        <v>2272</v>
      </c>
      <c r="C68" s="731">
        <v>0.31042000000000003</v>
      </c>
      <c r="D68" s="731">
        <v>2.2006600000000001</v>
      </c>
      <c r="E68" s="731"/>
      <c r="F68" s="731">
        <v>0.34854000000000002</v>
      </c>
      <c r="G68" s="731">
        <v>1</v>
      </c>
      <c r="H68" s="731">
        <v>-0.65145999999999993</v>
      </c>
      <c r="I68" s="732">
        <v>0.34854000000000002</v>
      </c>
      <c r="J68" s="733" t="s">
        <v>1</v>
      </c>
    </row>
    <row r="69" spans="1:10" ht="14.4" customHeight="1" x14ac:dyDescent="0.3">
      <c r="A69" s="729" t="s">
        <v>594</v>
      </c>
      <c r="B69" s="730" t="s">
        <v>2273</v>
      </c>
      <c r="C69" s="731">
        <v>4.9206000000000003</v>
      </c>
      <c r="D69" s="731">
        <v>5.4406499999999998</v>
      </c>
      <c r="E69" s="731"/>
      <c r="F69" s="731">
        <v>3.8109999999999999</v>
      </c>
      <c r="G69" s="731">
        <v>5</v>
      </c>
      <c r="H69" s="731">
        <v>-1.1890000000000001</v>
      </c>
      <c r="I69" s="732">
        <v>0.76219999999999999</v>
      </c>
      <c r="J69" s="733" t="s">
        <v>1</v>
      </c>
    </row>
    <row r="70" spans="1:10" ht="14.4" customHeight="1" x14ac:dyDescent="0.3">
      <c r="A70" s="729" t="s">
        <v>594</v>
      </c>
      <c r="B70" s="730" t="s">
        <v>2274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568</v>
      </c>
      <c r="J70" s="733" t="s">
        <v>1</v>
      </c>
    </row>
    <row r="71" spans="1:10" ht="14.4" customHeight="1" x14ac:dyDescent="0.3">
      <c r="A71" s="729" t="s">
        <v>594</v>
      </c>
      <c r="B71" s="730" t="s">
        <v>2276</v>
      </c>
      <c r="C71" s="731">
        <v>0.14499999999999999</v>
      </c>
      <c r="D71" s="731">
        <v>0</v>
      </c>
      <c r="E71" s="731"/>
      <c r="F71" s="731">
        <v>0.11</v>
      </c>
      <c r="G71" s="731">
        <v>3</v>
      </c>
      <c r="H71" s="731">
        <v>-2.89</v>
      </c>
      <c r="I71" s="732">
        <v>3.6666666666666667E-2</v>
      </c>
      <c r="J71" s="733" t="s">
        <v>1</v>
      </c>
    </row>
    <row r="72" spans="1:10" ht="14.4" customHeight="1" x14ac:dyDescent="0.3">
      <c r="A72" s="729" t="s">
        <v>594</v>
      </c>
      <c r="B72" s="730" t="s">
        <v>2277</v>
      </c>
      <c r="C72" s="731">
        <v>2.2719999999999998</v>
      </c>
      <c r="D72" s="731">
        <v>2.2080000000000002</v>
      </c>
      <c r="E72" s="731"/>
      <c r="F72" s="731">
        <v>1.764</v>
      </c>
      <c r="G72" s="731">
        <v>2</v>
      </c>
      <c r="H72" s="731">
        <v>-0.23599999999999999</v>
      </c>
      <c r="I72" s="732">
        <v>0.88200000000000001</v>
      </c>
      <c r="J72" s="733" t="s">
        <v>1</v>
      </c>
    </row>
    <row r="73" spans="1:10" ht="14.4" customHeight="1" x14ac:dyDescent="0.3">
      <c r="A73" s="729" t="s">
        <v>594</v>
      </c>
      <c r="B73" s="730" t="s">
        <v>2280</v>
      </c>
      <c r="C73" s="731">
        <v>1.79515</v>
      </c>
      <c r="D73" s="731">
        <v>1.5609999999999999</v>
      </c>
      <c r="E73" s="731"/>
      <c r="F73" s="731">
        <v>0.78049999999999997</v>
      </c>
      <c r="G73" s="731">
        <v>2</v>
      </c>
      <c r="H73" s="731">
        <v>-1.2195</v>
      </c>
      <c r="I73" s="732">
        <v>0.39024999999999999</v>
      </c>
      <c r="J73" s="733" t="s">
        <v>1</v>
      </c>
    </row>
    <row r="74" spans="1:10" ht="14.4" customHeight="1" x14ac:dyDescent="0.3">
      <c r="A74" s="729" t="s">
        <v>594</v>
      </c>
      <c r="B74" s="730" t="s">
        <v>596</v>
      </c>
      <c r="C74" s="731">
        <v>9.4431699999999985</v>
      </c>
      <c r="D74" s="731">
        <v>11.410309999999999</v>
      </c>
      <c r="E74" s="731"/>
      <c r="F74" s="731">
        <v>6.8140400000000003</v>
      </c>
      <c r="G74" s="731">
        <v>14</v>
      </c>
      <c r="H74" s="731">
        <v>-7.1859599999999997</v>
      </c>
      <c r="I74" s="732">
        <v>0.4867171428571429</v>
      </c>
      <c r="J74" s="733" t="s">
        <v>583</v>
      </c>
    </row>
    <row r="75" spans="1:10" ht="14.4" customHeight="1" x14ac:dyDescent="0.3">
      <c r="A75" s="729" t="s">
        <v>568</v>
      </c>
      <c r="B75" s="730" t="s">
        <v>568</v>
      </c>
      <c r="C75" s="731" t="s">
        <v>568</v>
      </c>
      <c r="D75" s="731" t="s">
        <v>568</v>
      </c>
      <c r="E75" s="731"/>
      <c r="F75" s="731" t="s">
        <v>568</v>
      </c>
      <c r="G75" s="731" t="s">
        <v>568</v>
      </c>
      <c r="H75" s="731" t="s">
        <v>568</v>
      </c>
      <c r="I75" s="732" t="s">
        <v>568</v>
      </c>
      <c r="J75" s="733" t="s">
        <v>584</v>
      </c>
    </row>
    <row r="76" spans="1:10" ht="14.4" customHeight="1" x14ac:dyDescent="0.3">
      <c r="A76" s="729" t="s">
        <v>597</v>
      </c>
      <c r="B76" s="730" t="s">
        <v>598</v>
      </c>
      <c r="C76" s="731" t="s">
        <v>568</v>
      </c>
      <c r="D76" s="731" t="s">
        <v>568</v>
      </c>
      <c r="E76" s="731"/>
      <c r="F76" s="731" t="s">
        <v>568</v>
      </c>
      <c r="G76" s="731" t="s">
        <v>568</v>
      </c>
      <c r="H76" s="731" t="s">
        <v>568</v>
      </c>
      <c r="I76" s="732" t="s">
        <v>568</v>
      </c>
      <c r="J76" s="733" t="s">
        <v>0</v>
      </c>
    </row>
    <row r="77" spans="1:10" ht="14.4" customHeight="1" x14ac:dyDescent="0.3">
      <c r="A77" s="729" t="s">
        <v>597</v>
      </c>
      <c r="B77" s="730" t="s">
        <v>2270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568</v>
      </c>
      <c r="J77" s="733" t="s">
        <v>1</v>
      </c>
    </row>
    <row r="78" spans="1:10" ht="14.4" customHeight="1" x14ac:dyDescent="0.3">
      <c r="A78" s="729" t="s">
        <v>597</v>
      </c>
      <c r="B78" s="730" t="s">
        <v>2272</v>
      </c>
      <c r="C78" s="731">
        <v>1.35128</v>
      </c>
      <c r="D78" s="731">
        <v>0.93991000000000013</v>
      </c>
      <c r="E78" s="731"/>
      <c r="F78" s="731">
        <v>1.1230599999999999</v>
      </c>
      <c r="G78" s="731">
        <v>1</v>
      </c>
      <c r="H78" s="731">
        <v>0.12305999999999995</v>
      </c>
      <c r="I78" s="732">
        <v>1.1230599999999999</v>
      </c>
      <c r="J78" s="733" t="s">
        <v>1</v>
      </c>
    </row>
    <row r="79" spans="1:10" ht="14.4" customHeight="1" x14ac:dyDescent="0.3">
      <c r="A79" s="729" t="s">
        <v>597</v>
      </c>
      <c r="B79" s="730" t="s">
        <v>2273</v>
      </c>
      <c r="C79" s="731">
        <v>29.501239999999999</v>
      </c>
      <c r="D79" s="731">
        <v>24.157519999999998</v>
      </c>
      <c r="E79" s="731"/>
      <c r="F79" s="731">
        <v>47.422470000000004</v>
      </c>
      <c r="G79" s="731">
        <v>28</v>
      </c>
      <c r="H79" s="731">
        <v>19.422470000000004</v>
      </c>
      <c r="I79" s="732">
        <v>1.6936596428571431</v>
      </c>
      <c r="J79" s="733" t="s">
        <v>1</v>
      </c>
    </row>
    <row r="80" spans="1:10" ht="14.4" customHeight="1" x14ac:dyDescent="0.3">
      <c r="A80" s="729" t="s">
        <v>597</v>
      </c>
      <c r="B80" s="730" t="s">
        <v>2274</v>
      </c>
      <c r="C80" s="731">
        <v>7.2546800000000005</v>
      </c>
      <c r="D80" s="731">
        <v>0.40849999999999997</v>
      </c>
      <c r="E80" s="731"/>
      <c r="F80" s="731">
        <v>0.50849999999999995</v>
      </c>
      <c r="G80" s="731">
        <v>1</v>
      </c>
      <c r="H80" s="731">
        <v>-0.49150000000000005</v>
      </c>
      <c r="I80" s="732">
        <v>0.50849999999999995</v>
      </c>
      <c r="J80" s="733" t="s">
        <v>1</v>
      </c>
    </row>
    <row r="81" spans="1:10" ht="14.4" customHeight="1" x14ac:dyDescent="0.3">
      <c r="A81" s="729" t="s">
        <v>597</v>
      </c>
      <c r="B81" s="730" t="s">
        <v>2276</v>
      </c>
      <c r="C81" s="731">
        <v>2.7752300000000001</v>
      </c>
      <c r="D81" s="731">
        <v>1.6711500000000001</v>
      </c>
      <c r="E81" s="731"/>
      <c r="F81" s="731">
        <v>1.8474000000000002</v>
      </c>
      <c r="G81" s="731">
        <v>3</v>
      </c>
      <c r="H81" s="731">
        <v>-1.1525999999999998</v>
      </c>
      <c r="I81" s="732">
        <v>0.61580000000000001</v>
      </c>
      <c r="J81" s="733" t="s">
        <v>1</v>
      </c>
    </row>
    <row r="82" spans="1:10" ht="14.4" customHeight="1" x14ac:dyDescent="0.3">
      <c r="A82" s="729" t="s">
        <v>597</v>
      </c>
      <c r="B82" s="730" t="s">
        <v>2277</v>
      </c>
      <c r="C82" s="731">
        <v>0.28399999999999997</v>
      </c>
      <c r="D82" s="731">
        <v>0.55200000000000005</v>
      </c>
      <c r="E82" s="731"/>
      <c r="F82" s="731">
        <v>0.50800000000000001</v>
      </c>
      <c r="G82" s="731">
        <v>1</v>
      </c>
      <c r="H82" s="731">
        <v>-0.49199999999999999</v>
      </c>
      <c r="I82" s="732">
        <v>0.50800000000000001</v>
      </c>
      <c r="J82" s="733" t="s">
        <v>1</v>
      </c>
    </row>
    <row r="83" spans="1:10" ht="14.4" customHeight="1" x14ac:dyDescent="0.3">
      <c r="A83" s="729" t="s">
        <v>597</v>
      </c>
      <c r="B83" s="730" t="s">
        <v>2280</v>
      </c>
      <c r="C83" s="731">
        <v>27.539540000000002</v>
      </c>
      <c r="D83" s="731">
        <v>28.005780000000001</v>
      </c>
      <c r="E83" s="731"/>
      <c r="F83" s="731">
        <v>15.12097</v>
      </c>
      <c r="G83" s="731">
        <v>21</v>
      </c>
      <c r="H83" s="731">
        <v>-5.8790300000000002</v>
      </c>
      <c r="I83" s="732">
        <v>0.72004619047619045</v>
      </c>
      <c r="J83" s="733" t="s">
        <v>1</v>
      </c>
    </row>
    <row r="84" spans="1:10" ht="14.4" customHeight="1" x14ac:dyDescent="0.3">
      <c r="A84" s="729" t="s">
        <v>597</v>
      </c>
      <c r="B84" s="730" t="s">
        <v>599</v>
      </c>
      <c r="C84" s="731">
        <v>68.705970000000008</v>
      </c>
      <c r="D84" s="731">
        <v>55.734859999999998</v>
      </c>
      <c r="E84" s="731"/>
      <c r="F84" s="731">
        <v>66.530400000000014</v>
      </c>
      <c r="G84" s="731">
        <v>54</v>
      </c>
      <c r="H84" s="731">
        <v>12.530400000000014</v>
      </c>
      <c r="I84" s="732">
        <v>1.2320444444444447</v>
      </c>
      <c r="J84" s="733" t="s">
        <v>583</v>
      </c>
    </row>
    <row r="85" spans="1:10" ht="14.4" customHeight="1" x14ac:dyDescent="0.3">
      <c r="A85" s="729" t="s">
        <v>568</v>
      </c>
      <c r="B85" s="730" t="s">
        <v>568</v>
      </c>
      <c r="C85" s="731" t="s">
        <v>568</v>
      </c>
      <c r="D85" s="731" t="s">
        <v>568</v>
      </c>
      <c r="E85" s="731"/>
      <c r="F85" s="731" t="s">
        <v>568</v>
      </c>
      <c r="G85" s="731" t="s">
        <v>568</v>
      </c>
      <c r="H85" s="731" t="s">
        <v>568</v>
      </c>
      <c r="I85" s="732" t="s">
        <v>568</v>
      </c>
      <c r="J85" s="733" t="s">
        <v>584</v>
      </c>
    </row>
    <row r="86" spans="1:10" ht="14.4" customHeight="1" x14ac:dyDescent="0.3">
      <c r="A86" s="729" t="s">
        <v>566</v>
      </c>
      <c r="B86" s="730" t="s">
        <v>578</v>
      </c>
      <c r="C86" s="731">
        <v>1688.0425000000002</v>
      </c>
      <c r="D86" s="731">
        <v>2310.94362</v>
      </c>
      <c r="E86" s="731"/>
      <c r="F86" s="731">
        <v>1449.9394099999995</v>
      </c>
      <c r="G86" s="731">
        <v>2155</v>
      </c>
      <c r="H86" s="731">
        <v>-705.0605900000005</v>
      </c>
      <c r="I86" s="732">
        <v>0.67282571229698351</v>
      </c>
      <c r="J86" s="733" t="s">
        <v>579</v>
      </c>
    </row>
  </sheetData>
  <mergeCells count="3">
    <mergeCell ref="A1:I1"/>
    <mergeCell ref="F3:I3"/>
    <mergeCell ref="C4:D4"/>
  </mergeCells>
  <conditionalFormatting sqref="F18 F87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86">
    <cfRule type="expression" dxfId="32" priority="6">
      <formula>$H19&gt;0</formula>
    </cfRule>
  </conditionalFormatting>
  <conditionalFormatting sqref="A19:A86">
    <cfRule type="expression" dxfId="31" priority="5">
      <formula>AND($J19&lt;&gt;"mezeraKL",$J19&lt;&gt;"")</formula>
    </cfRule>
  </conditionalFormatting>
  <conditionalFormatting sqref="I19:I86">
    <cfRule type="expression" dxfId="30" priority="7">
      <formula>$I19&gt;1</formula>
    </cfRule>
  </conditionalFormatting>
  <conditionalFormatting sqref="B19:B86">
    <cfRule type="expression" dxfId="29" priority="4">
      <formula>OR($J19="NS",$J19="SumaNS",$J19="Účet")</formula>
    </cfRule>
  </conditionalFormatting>
  <conditionalFormatting sqref="A19:D86 F19:I86">
    <cfRule type="expression" dxfId="28" priority="8">
      <formula>AND($J19&lt;&gt;"",$J19&lt;&gt;"mezeraKL")</formula>
    </cfRule>
  </conditionalFormatting>
  <conditionalFormatting sqref="B19:D86 F19:I86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86 F19:I86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2847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7.4505259542220088</v>
      </c>
      <c r="J3" s="203">
        <f>SUBTOTAL(9,J5:J1048576)</f>
        <v>194609</v>
      </c>
      <c r="K3" s="204">
        <f>SUBTOTAL(9,K5:K1048576)</f>
        <v>1449939.4054251909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566</v>
      </c>
      <c r="B5" s="825" t="s">
        <v>567</v>
      </c>
      <c r="C5" s="828" t="s">
        <v>580</v>
      </c>
      <c r="D5" s="862" t="s">
        <v>581</v>
      </c>
      <c r="E5" s="828" t="s">
        <v>2281</v>
      </c>
      <c r="F5" s="862" t="s">
        <v>2282</v>
      </c>
      <c r="G5" s="828" t="s">
        <v>2283</v>
      </c>
      <c r="H5" s="828" t="s">
        <v>2284</v>
      </c>
      <c r="I5" s="225">
        <v>41.540000915527344</v>
      </c>
      <c r="J5" s="225">
        <v>56</v>
      </c>
      <c r="K5" s="848">
        <v>2326.239990234375</v>
      </c>
    </row>
    <row r="6" spans="1:11" ht="14.4" customHeight="1" x14ac:dyDescent="0.3">
      <c r="A6" s="831" t="s">
        <v>566</v>
      </c>
      <c r="B6" s="832" t="s">
        <v>567</v>
      </c>
      <c r="C6" s="835" t="s">
        <v>580</v>
      </c>
      <c r="D6" s="863" t="s">
        <v>581</v>
      </c>
      <c r="E6" s="835" t="s">
        <v>2285</v>
      </c>
      <c r="F6" s="863" t="s">
        <v>2286</v>
      </c>
      <c r="G6" s="835" t="s">
        <v>2287</v>
      </c>
      <c r="H6" s="835" t="s">
        <v>2288</v>
      </c>
      <c r="I6" s="849">
        <v>17.299999237060547</v>
      </c>
      <c r="J6" s="849">
        <v>100</v>
      </c>
      <c r="K6" s="850">
        <v>1730.300048828125</v>
      </c>
    </row>
    <row r="7" spans="1:11" ht="14.4" customHeight="1" x14ac:dyDescent="0.3">
      <c r="A7" s="831" t="s">
        <v>566</v>
      </c>
      <c r="B7" s="832" t="s">
        <v>567</v>
      </c>
      <c r="C7" s="835" t="s">
        <v>580</v>
      </c>
      <c r="D7" s="863" t="s">
        <v>581</v>
      </c>
      <c r="E7" s="835" t="s">
        <v>2285</v>
      </c>
      <c r="F7" s="863" t="s">
        <v>2286</v>
      </c>
      <c r="G7" s="835" t="s">
        <v>2289</v>
      </c>
      <c r="H7" s="835" t="s">
        <v>2290</v>
      </c>
      <c r="I7" s="849">
        <v>3.4600000381469727</v>
      </c>
      <c r="J7" s="849">
        <v>160</v>
      </c>
      <c r="K7" s="850">
        <v>553.5999755859375</v>
      </c>
    </row>
    <row r="8" spans="1:11" ht="14.4" customHeight="1" x14ac:dyDescent="0.3">
      <c r="A8" s="831" t="s">
        <v>566</v>
      </c>
      <c r="B8" s="832" t="s">
        <v>567</v>
      </c>
      <c r="C8" s="835" t="s">
        <v>580</v>
      </c>
      <c r="D8" s="863" t="s">
        <v>581</v>
      </c>
      <c r="E8" s="835" t="s">
        <v>2285</v>
      </c>
      <c r="F8" s="863" t="s">
        <v>2286</v>
      </c>
      <c r="G8" s="835" t="s">
        <v>2291</v>
      </c>
      <c r="H8" s="835" t="s">
        <v>2292</v>
      </c>
      <c r="I8" s="849">
        <v>1.6799999475479126</v>
      </c>
      <c r="J8" s="849">
        <v>200</v>
      </c>
      <c r="K8" s="850">
        <v>336</v>
      </c>
    </row>
    <row r="9" spans="1:11" ht="14.4" customHeight="1" x14ac:dyDescent="0.3">
      <c r="A9" s="831" t="s">
        <v>566</v>
      </c>
      <c r="B9" s="832" t="s">
        <v>567</v>
      </c>
      <c r="C9" s="835" t="s">
        <v>580</v>
      </c>
      <c r="D9" s="863" t="s">
        <v>581</v>
      </c>
      <c r="E9" s="835" t="s">
        <v>2293</v>
      </c>
      <c r="F9" s="863" t="s">
        <v>2294</v>
      </c>
      <c r="G9" s="835" t="s">
        <v>2295</v>
      </c>
      <c r="H9" s="835" t="s">
        <v>2296</v>
      </c>
      <c r="I9" s="849">
        <v>10.170000076293945</v>
      </c>
      <c r="J9" s="849">
        <v>50</v>
      </c>
      <c r="K9" s="850">
        <v>508.5</v>
      </c>
    </row>
    <row r="10" spans="1:11" ht="14.4" customHeight="1" x14ac:dyDescent="0.3">
      <c r="A10" s="831" t="s">
        <v>566</v>
      </c>
      <c r="B10" s="832" t="s">
        <v>567</v>
      </c>
      <c r="C10" s="835" t="s">
        <v>580</v>
      </c>
      <c r="D10" s="863" t="s">
        <v>581</v>
      </c>
      <c r="E10" s="835" t="s">
        <v>2297</v>
      </c>
      <c r="F10" s="863" t="s">
        <v>2298</v>
      </c>
      <c r="G10" s="835" t="s">
        <v>2299</v>
      </c>
      <c r="H10" s="835" t="s">
        <v>2300</v>
      </c>
      <c r="I10" s="849">
        <v>0.54500001668930054</v>
      </c>
      <c r="J10" s="849">
        <v>200</v>
      </c>
      <c r="K10" s="850">
        <v>109</v>
      </c>
    </row>
    <row r="11" spans="1:11" ht="14.4" customHeight="1" x14ac:dyDescent="0.3">
      <c r="A11" s="831" t="s">
        <v>566</v>
      </c>
      <c r="B11" s="832" t="s">
        <v>567</v>
      </c>
      <c r="C11" s="835" t="s">
        <v>580</v>
      </c>
      <c r="D11" s="863" t="s">
        <v>581</v>
      </c>
      <c r="E11" s="835" t="s">
        <v>2297</v>
      </c>
      <c r="F11" s="863" t="s">
        <v>2298</v>
      </c>
      <c r="G11" s="835" t="s">
        <v>2301</v>
      </c>
      <c r="H11" s="835" t="s">
        <v>2302</v>
      </c>
      <c r="I11" s="849">
        <v>449</v>
      </c>
      <c r="J11" s="849">
        <v>20</v>
      </c>
      <c r="K11" s="850">
        <v>8980</v>
      </c>
    </row>
    <row r="12" spans="1:11" ht="14.4" customHeight="1" x14ac:dyDescent="0.3">
      <c r="A12" s="831" t="s">
        <v>566</v>
      </c>
      <c r="B12" s="832" t="s">
        <v>567</v>
      </c>
      <c r="C12" s="835" t="s">
        <v>580</v>
      </c>
      <c r="D12" s="863" t="s">
        <v>581</v>
      </c>
      <c r="E12" s="835" t="s">
        <v>2297</v>
      </c>
      <c r="F12" s="863" t="s">
        <v>2298</v>
      </c>
      <c r="G12" s="835" t="s">
        <v>2303</v>
      </c>
      <c r="H12" s="835" t="s">
        <v>2304</v>
      </c>
      <c r="I12" s="849">
        <v>261.3599853515625</v>
      </c>
      <c r="J12" s="849">
        <v>25</v>
      </c>
      <c r="K12" s="850">
        <v>6534</v>
      </c>
    </row>
    <row r="13" spans="1:11" ht="14.4" customHeight="1" x14ac:dyDescent="0.3">
      <c r="A13" s="831" t="s">
        <v>566</v>
      </c>
      <c r="B13" s="832" t="s">
        <v>567</v>
      </c>
      <c r="C13" s="835" t="s">
        <v>580</v>
      </c>
      <c r="D13" s="863" t="s">
        <v>581</v>
      </c>
      <c r="E13" s="835" t="s">
        <v>2305</v>
      </c>
      <c r="F13" s="863" t="s">
        <v>2306</v>
      </c>
      <c r="G13" s="835" t="s">
        <v>2307</v>
      </c>
      <c r="H13" s="835" t="s">
        <v>2308</v>
      </c>
      <c r="I13" s="849">
        <v>0.63499999046325684</v>
      </c>
      <c r="J13" s="849">
        <v>800</v>
      </c>
      <c r="K13" s="850">
        <v>508</v>
      </c>
    </row>
    <row r="14" spans="1:11" ht="14.4" customHeight="1" x14ac:dyDescent="0.3">
      <c r="A14" s="831" t="s">
        <v>566</v>
      </c>
      <c r="B14" s="832" t="s">
        <v>567</v>
      </c>
      <c r="C14" s="835" t="s">
        <v>585</v>
      </c>
      <c r="D14" s="863" t="s">
        <v>586</v>
      </c>
      <c r="E14" s="835" t="s">
        <v>2309</v>
      </c>
      <c r="F14" s="863" t="s">
        <v>2310</v>
      </c>
      <c r="G14" s="835" t="s">
        <v>2311</v>
      </c>
      <c r="H14" s="835" t="s">
        <v>2312</v>
      </c>
      <c r="I14" s="849">
        <v>5445</v>
      </c>
      <c r="J14" s="849">
        <v>1</v>
      </c>
      <c r="K14" s="850">
        <v>5445</v>
      </c>
    </row>
    <row r="15" spans="1:11" ht="14.4" customHeight="1" x14ac:dyDescent="0.3">
      <c r="A15" s="831" t="s">
        <v>566</v>
      </c>
      <c r="B15" s="832" t="s">
        <v>567</v>
      </c>
      <c r="C15" s="835" t="s">
        <v>585</v>
      </c>
      <c r="D15" s="863" t="s">
        <v>586</v>
      </c>
      <c r="E15" s="835" t="s">
        <v>2309</v>
      </c>
      <c r="F15" s="863" t="s">
        <v>2310</v>
      </c>
      <c r="G15" s="835" t="s">
        <v>2313</v>
      </c>
      <c r="H15" s="835" t="s">
        <v>2314</v>
      </c>
      <c r="I15" s="849">
        <v>5445</v>
      </c>
      <c r="J15" s="849">
        <v>1</v>
      </c>
      <c r="K15" s="850">
        <v>5445</v>
      </c>
    </row>
    <row r="16" spans="1:11" ht="14.4" customHeight="1" x14ac:dyDescent="0.3">
      <c r="A16" s="831" t="s">
        <v>566</v>
      </c>
      <c r="B16" s="832" t="s">
        <v>567</v>
      </c>
      <c r="C16" s="835" t="s">
        <v>585</v>
      </c>
      <c r="D16" s="863" t="s">
        <v>586</v>
      </c>
      <c r="E16" s="835" t="s">
        <v>2309</v>
      </c>
      <c r="F16" s="863" t="s">
        <v>2310</v>
      </c>
      <c r="G16" s="835" t="s">
        <v>2315</v>
      </c>
      <c r="H16" s="835" t="s">
        <v>2316</v>
      </c>
      <c r="I16" s="849">
        <v>5445</v>
      </c>
      <c r="J16" s="849">
        <v>1</v>
      </c>
      <c r="K16" s="850">
        <v>5445</v>
      </c>
    </row>
    <row r="17" spans="1:11" ht="14.4" customHeight="1" x14ac:dyDescent="0.3">
      <c r="A17" s="831" t="s">
        <v>566</v>
      </c>
      <c r="B17" s="832" t="s">
        <v>567</v>
      </c>
      <c r="C17" s="835" t="s">
        <v>585</v>
      </c>
      <c r="D17" s="863" t="s">
        <v>586</v>
      </c>
      <c r="E17" s="835" t="s">
        <v>2309</v>
      </c>
      <c r="F17" s="863" t="s">
        <v>2310</v>
      </c>
      <c r="G17" s="835" t="s">
        <v>2317</v>
      </c>
      <c r="H17" s="835" t="s">
        <v>2318</v>
      </c>
      <c r="I17" s="849">
        <v>147.18374633789063</v>
      </c>
      <c r="J17" s="849">
        <v>75</v>
      </c>
      <c r="K17" s="850">
        <v>11038.720092773438</v>
      </c>
    </row>
    <row r="18" spans="1:11" ht="14.4" customHeight="1" x14ac:dyDescent="0.3">
      <c r="A18" s="831" t="s">
        <v>566</v>
      </c>
      <c r="B18" s="832" t="s">
        <v>567</v>
      </c>
      <c r="C18" s="835" t="s">
        <v>585</v>
      </c>
      <c r="D18" s="863" t="s">
        <v>586</v>
      </c>
      <c r="E18" s="835" t="s">
        <v>2309</v>
      </c>
      <c r="F18" s="863" t="s">
        <v>2310</v>
      </c>
      <c r="G18" s="835" t="s">
        <v>2319</v>
      </c>
      <c r="H18" s="835" t="s">
        <v>2320</v>
      </c>
      <c r="I18" s="849">
        <v>147.17624473571777</v>
      </c>
      <c r="J18" s="849">
        <v>75</v>
      </c>
      <c r="K18" s="850">
        <v>11038.360107421875</v>
      </c>
    </row>
    <row r="19" spans="1:11" ht="14.4" customHeight="1" x14ac:dyDescent="0.3">
      <c r="A19" s="831" t="s">
        <v>566</v>
      </c>
      <c r="B19" s="832" t="s">
        <v>567</v>
      </c>
      <c r="C19" s="835" t="s">
        <v>585</v>
      </c>
      <c r="D19" s="863" t="s">
        <v>586</v>
      </c>
      <c r="E19" s="835" t="s">
        <v>2309</v>
      </c>
      <c r="F19" s="863" t="s">
        <v>2310</v>
      </c>
      <c r="G19" s="835" t="s">
        <v>2321</v>
      </c>
      <c r="H19" s="835" t="s">
        <v>2322</v>
      </c>
      <c r="I19" s="849">
        <v>9228.1904296875</v>
      </c>
      <c r="J19" s="849">
        <v>1</v>
      </c>
      <c r="K19" s="850">
        <v>9228.1904296875</v>
      </c>
    </row>
    <row r="20" spans="1:11" ht="14.4" customHeight="1" x14ac:dyDescent="0.3">
      <c r="A20" s="831" t="s">
        <v>566</v>
      </c>
      <c r="B20" s="832" t="s">
        <v>567</v>
      </c>
      <c r="C20" s="835" t="s">
        <v>585</v>
      </c>
      <c r="D20" s="863" t="s">
        <v>586</v>
      </c>
      <c r="E20" s="835" t="s">
        <v>2309</v>
      </c>
      <c r="F20" s="863" t="s">
        <v>2310</v>
      </c>
      <c r="G20" s="835" t="s">
        <v>2323</v>
      </c>
      <c r="H20" s="835" t="s">
        <v>2324</v>
      </c>
      <c r="I20" s="849">
        <v>11.653333028157553</v>
      </c>
      <c r="J20" s="849">
        <v>40</v>
      </c>
      <c r="K20" s="850">
        <v>466.16000366210937</v>
      </c>
    </row>
    <row r="21" spans="1:11" ht="14.4" customHeight="1" x14ac:dyDescent="0.3">
      <c r="A21" s="831" t="s">
        <v>566</v>
      </c>
      <c r="B21" s="832" t="s">
        <v>567</v>
      </c>
      <c r="C21" s="835" t="s">
        <v>585</v>
      </c>
      <c r="D21" s="863" t="s">
        <v>586</v>
      </c>
      <c r="E21" s="835" t="s">
        <v>2309</v>
      </c>
      <c r="F21" s="863" t="s">
        <v>2310</v>
      </c>
      <c r="G21" s="835" t="s">
        <v>2325</v>
      </c>
      <c r="H21" s="835" t="s">
        <v>2326</v>
      </c>
      <c r="I21" s="849">
        <v>2277.85009765625</v>
      </c>
      <c r="J21" s="849">
        <v>1</v>
      </c>
      <c r="K21" s="850">
        <v>2277.85009765625</v>
      </c>
    </row>
    <row r="22" spans="1:11" ht="14.4" customHeight="1" x14ac:dyDescent="0.3">
      <c r="A22" s="831" t="s">
        <v>566</v>
      </c>
      <c r="B22" s="832" t="s">
        <v>567</v>
      </c>
      <c r="C22" s="835" t="s">
        <v>585</v>
      </c>
      <c r="D22" s="863" t="s">
        <v>586</v>
      </c>
      <c r="E22" s="835" t="s">
        <v>2309</v>
      </c>
      <c r="F22" s="863" t="s">
        <v>2310</v>
      </c>
      <c r="G22" s="835" t="s">
        <v>2327</v>
      </c>
      <c r="H22" s="835" t="s">
        <v>2328</v>
      </c>
      <c r="I22" s="849">
        <v>16187.7197265625</v>
      </c>
      <c r="J22" s="849">
        <v>1</v>
      </c>
      <c r="K22" s="850">
        <v>16187.7197265625</v>
      </c>
    </row>
    <row r="23" spans="1:11" ht="14.4" customHeight="1" x14ac:dyDescent="0.3">
      <c r="A23" s="831" t="s">
        <v>566</v>
      </c>
      <c r="B23" s="832" t="s">
        <v>567</v>
      </c>
      <c r="C23" s="835" t="s">
        <v>585</v>
      </c>
      <c r="D23" s="863" t="s">
        <v>586</v>
      </c>
      <c r="E23" s="835" t="s">
        <v>2309</v>
      </c>
      <c r="F23" s="863" t="s">
        <v>2310</v>
      </c>
      <c r="G23" s="835" t="s">
        <v>2329</v>
      </c>
      <c r="H23" s="835" t="s">
        <v>2330</v>
      </c>
      <c r="I23" s="849">
        <v>105.80000305175781</v>
      </c>
      <c r="J23" s="849">
        <v>1</v>
      </c>
      <c r="K23" s="850">
        <v>105.80000305175781</v>
      </c>
    </row>
    <row r="24" spans="1:11" ht="14.4" customHeight="1" x14ac:dyDescent="0.3">
      <c r="A24" s="831" t="s">
        <v>566</v>
      </c>
      <c r="B24" s="832" t="s">
        <v>567</v>
      </c>
      <c r="C24" s="835" t="s">
        <v>585</v>
      </c>
      <c r="D24" s="863" t="s">
        <v>586</v>
      </c>
      <c r="E24" s="835" t="s">
        <v>2281</v>
      </c>
      <c r="F24" s="863" t="s">
        <v>2282</v>
      </c>
      <c r="G24" s="835" t="s">
        <v>2331</v>
      </c>
      <c r="H24" s="835" t="s">
        <v>2332</v>
      </c>
      <c r="I24" s="849">
        <v>0.49000000953674316</v>
      </c>
      <c r="J24" s="849">
        <v>16000</v>
      </c>
      <c r="K24" s="850">
        <v>7794</v>
      </c>
    </row>
    <row r="25" spans="1:11" ht="14.4" customHeight="1" x14ac:dyDescent="0.3">
      <c r="A25" s="831" t="s">
        <v>566</v>
      </c>
      <c r="B25" s="832" t="s">
        <v>567</v>
      </c>
      <c r="C25" s="835" t="s">
        <v>585</v>
      </c>
      <c r="D25" s="863" t="s">
        <v>586</v>
      </c>
      <c r="E25" s="835" t="s">
        <v>2281</v>
      </c>
      <c r="F25" s="863" t="s">
        <v>2282</v>
      </c>
      <c r="G25" s="835" t="s">
        <v>2333</v>
      </c>
      <c r="H25" s="835" t="s">
        <v>2334</v>
      </c>
      <c r="I25" s="849">
        <v>3.5099999904632568</v>
      </c>
      <c r="J25" s="849">
        <v>100</v>
      </c>
      <c r="K25" s="850">
        <v>350.75</v>
      </c>
    </row>
    <row r="26" spans="1:11" ht="14.4" customHeight="1" x14ac:dyDescent="0.3">
      <c r="A26" s="831" t="s">
        <v>566</v>
      </c>
      <c r="B26" s="832" t="s">
        <v>567</v>
      </c>
      <c r="C26" s="835" t="s">
        <v>585</v>
      </c>
      <c r="D26" s="863" t="s">
        <v>586</v>
      </c>
      <c r="E26" s="835" t="s">
        <v>2281</v>
      </c>
      <c r="F26" s="863" t="s">
        <v>2282</v>
      </c>
      <c r="G26" s="835" t="s">
        <v>2335</v>
      </c>
      <c r="H26" s="835" t="s">
        <v>2336</v>
      </c>
      <c r="I26" s="849">
        <v>8.5900001525878906</v>
      </c>
      <c r="J26" s="849">
        <v>200</v>
      </c>
      <c r="K26" s="850">
        <v>1718</v>
      </c>
    </row>
    <row r="27" spans="1:11" ht="14.4" customHeight="1" x14ac:dyDescent="0.3">
      <c r="A27" s="831" t="s">
        <v>566</v>
      </c>
      <c r="B27" s="832" t="s">
        <v>567</v>
      </c>
      <c r="C27" s="835" t="s">
        <v>585</v>
      </c>
      <c r="D27" s="863" t="s">
        <v>586</v>
      </c>
      <c r="E27" s="835" t="s">
        <v>2281</v>
      </c>
      <c r="F27" s="863" t="s">
        <v>2282</v>
      </c>
      <c r="G27" s="835" t="s">
        <v>2337</v>
      </c>
      <c r="H27" s="835" t="s">
        <v>2338</v>
      </c>
      <c r="I27" s="849">
        <v>0.97000002861022949</v>
      </c>
      <c r="J27" s="849">
        <v>2000</v>
      </c>
      <c r="K27" s="850">
        <v>1940</v>
      </c>
    </row>
    <row r="28" spans="1:11" ht="14.4" customHeight="1" x14ac:dyDescent="0.3">
      <c r="A28" s="831" t="s">
        <v>566</v>
      </c>
      <c r="B28" s="832" t="s">
        <v>567</v>
      </c>
      <c r="C28" s="835" t="s">
        <v>585</v>
      </c>
      <c r="D28" s="863" t="s">
        <v>586</v>
      </c>
      <c r="E28" s="835" t="s">
        <v>2281</v>
      </c>
      <c r="F28" s="863" t="s">
        <v>2282</v>
      </c>
      <c r="G28" s="835" t="s">
        <v>2339</v>
      </c>
      <c r="H28" s="835" t="s">
        <v>2340</v>
      </c>
      <c r="I28" s="849">
        <v>1.2899999618530273</v>
      </c>
      <c r="J28" s="849">
        <v>2900</v>
      </c>
      <c r="K28" s="850">
        <v>3741</v>
      </c>
    </row>
    <row r="29" spans="1:11" ht="14.4" customHeight="1" x14ac:dyDescent="0.3">
      <c r="A29" s="831" t="s">
        <v>566</v>
      </c>
      <c r="B29" s="832" t="s">
        <v>567</v>
      </c>
      <c r="C29" s="835" t="s">
        <v>585</v>
      </c>
      <c r="D29" s="863" t="s">
        <v>586</v>
      </c>
      <c r="E29" s="835" t="s">
        <v>2281</v>
      </c>
      <c r="F29" s="863" t="s">
        <v>2282</v>
      </c>
      <c r="G29" s="835" t="s">
        <v>2341</v>
      </c>
      <c r="H29" s="835" t="s">
        <v>2342</v>
      </c>
      <c r="I29" s="849">
        <v>1.1699999570846558</v>
      </c>
      <c r="J29" s="849">
        <v>2</v>
      </c>
      <c r="K29" s="850">
        <v>2.3399999141693115</v>
      </c>
    </row>
    <row r="30" spans="1:11" ht="14.4" customHeight="1" x14ac:dyDescent="0.3">
      <c r="A30" s="831" t="s">
        <v>566</v>
      </c>
      <c r="B30" s="832" t="s">
        <v>567</v>
      </c>
      <c r="C30" s="835" t="s">
        <v>585</v>
      </c>
      <c r="D30" s="863" t="s">
        <v>586</v>
      </c>
      <c r="E30" s="835" t="s">
        <v>2281</v>
      </c>
      <c r="F30" s="863" t="s">
        <v>2282</v>
      </c>
      <c r="G30" s="835" t="s">
        <v>2343</v>
      </c>
      <c r="H30" s="835" t="s">
        <v>2344</v>
      </c>
      <c r="I30" s="849">
        <v>157.72999572753906</v>
      </c>
      <c r="J30" s="849">
        <v>5</v>
      </c>
      <c r="K30" s="850">
        <v>788.6500244140625</v>
      </c>
    </row>
    <row r="31" spans="1:11" ht="14.4" customHeight="1" x14ac:dyDescent="0.3">
      <c r="A31" s="831" t="s">
        <v>566</v>
      </c>
      <c r="B31" s="832" t="s">
        <v>567</v>
      </c>
      <c r="C31" s="835" t="s">
        <v>585</v>
      </c>
      <c r="D31" s="863" t="s">
        <v>586</v>
      </c>
      <c r="E31" s="835" t="s">
        <v>2281</v>
      </c>
      <c r="F31" s="863" t="s">
        <v>2282</v>
      </c>
      <c r="G31" s="835" t="s">
        <v>2345</v>
      </c>
      <c r="H31" s="835" t="s">
        <v>2346</v>
      </c>
      <c r="I31" s="849">
        <v>128</v>
      </c>
      <c r="J31" s="849">
        <v>10</v>
      </c>
      <c r="K31" s="850">
        <v>1280</v>
      </c>
    </row>
    <row r="32" spans="1:11" ht="14.4" customHeight="1" x14ac:dyDescent="0.3">
      <c r="A32" s="831" t="s">
        <v>566</v>
      </c>
      <c r="B32" s="832" t="s">
        <v>567</v>
      </c>
      <c r="C32" s="835" t="s">
        <v>585</v>
      </c>
      <c r="D32" s="863" t="s">
        <v>586</v>
      </c>
      <c r="E32" s="835" t="s">
        <v>2281</v>
      </c>
      <c r="F32" s="863" t="s">
        <v>2282</v>
      </c>
      <c r="G32" s="835" t="s">
        <v>2347</v>
      </c>
      <c r="H32" s="835" t="s">
        <v>2348</v>
      </c>
      <c r="I32" s="849">
        <v>13.800000190734863</v>
      </c>
      <c r="J32" s="849">
        <v>50</v>
      </c>
      <c r="K32" s="850">
        <v>690</v>
      </c>
    </row>
    <row r="33" spans="1:11" ht="14.4" customHeight="1" x14ac:dyDescent="0.3">
      <c r="A33" s="831" t="s">
        <v>566</v>
      </c>
      <c r="B33" s="832" t="s">
        <v>567</v>
      </c>
      <c r="C33" s="835" t="s">
        <v>585</v>
      </c>
      <c r="D33" s="863" t="s">
        <v>586</v>
      </c>
      <c r="E33" s="835" t="s">
        <v>2281</v>
      </c>
      <c r="F33" s="863" t="s">
        <v>2282</v>
      </c>
      <c r="G33" s="835" t="s">
        <v>2349</v>
      </c>
      <c r="H33" s="835" t="s">
        <v>2350</v>
      </c>
      <c r="I33" s="849">
        <v>790.8800048828125</v>
      </c>
      <c r="J33" s="849">
        <v>2</v>
      </c>
      <c r="K33" s="850">
        <v>1581.760009765625</v>
      </c>
    </row>
    <row r="34" spans="1:11" ht="14.4" customHeight="1" x14ac:dyDescent="0.3">
      <c r="A34" s="831" t="s">
        <v>566</v>
      </c>
      <c r="B34" s="832" t="s">
        <v>567</v>
      </c>
      <c r="C34" s="835" t="s">
        <v>585</v>
      </c>
      <c r="D34" s="863" t="s">
        <v>586</v>
      </c>
      <c r="E34" s="835" t="s">
        <v>2281</v>
      </c>
      <c r="F34" s="863" t="s">
        <v>2282</v>
      </c>
      <c r="G34" s="835" t="s">
        <v>2351</v>
      </c>
      <c r="H34" s="835" t="s">
        <v>2352</v>
      </c>
      <c r="I34" s="849">
        <v>48.479999542236328</v>
      </c>
      <c r="J34" s="849">
        <v>20</v>
      </c>
      <c r="K34" s="850">
        <v>969.53997802734375</v>
      </c>
    </row>
    <row r="35" spans="1:11" ht="14.4" customHeight="1" x14ac:dyDescent="0.3">
      <c r="A35" s="831" t="s">
        <v>566</v>
      </c>
      <c r="B35" s="832" t="s">
        <v>567</v>
      </c>
      <c r="C35" s="835" t="s">
        <v>585</v>
      </c>
      <c r="D35" s="863" t="s">
        <v>586</v>
      </c>
      <c r="E35" s="835" t="s">
        <v>2281</v>
      </c>
      <c r="F35" s="863" t="s">
        <v>2282</v>
      </c>
      <c r="G35" s="835" t="s">
        <v>2353</v>
      </c>
      <c r="H35" s="835" t="s">
        <v>2354</v>
      </c>
      <c r="I35" s="849">
        <v>22.149999618530273</v>
      </c>
      <c r="J35" s="849">
        <v>125</v>
      </c>
      <c r="K35" s="850">
        <v>2768.75</v>
      </c>
    </row>
    <row r="36" spans="1:11" ht="14.4" customHeight="1" x14ac:dyDescent="0.3">
      <c r="A36" s="831" t="s">
        <v>566</v>
      </c>
      <c r="B36" s="832" t="s">
        <v>567</v>
      </c>
      <c r="C36" s="835" t="s">
        <v>585</v>
      </c>
      <c r="D36" s="863" t="s">
        <v>586</v>
      </c>
      <c r="E36" s="835" t="s">
        <v>2281</v>
      </c>
      <c r="F36" s="863" t="s">
        <v>2282</v>
      </c>
      <c r="G36" s="835" t="s">
        <v>2355</v>
      </c>
      <c r="H36" s="835" t="s">
        <v>2356</v>
      </c>
      <c r="I36" s="849">
        <v>30.180000305175781</v>
      </c>
      <c r="J36" s="849">
        <v>50</v>
      </c>
      <c r="K36" s="850">
        <v>1509</v>
      </c>
    </row>
    <row r="37" spans="1:11" ht="14.4" customHeight="1" x14ac:dyDescent="0.3">
      <c r="A37" s="831" t="s">
        <v>566</v>
      </c>
      <c r="B37" s="832" t="s">
        <v>567</v>
      </c>
      <c r="C37" s="835" t="s">
        <v>585</v>
      </c>
      <c r="D37" s="863" t="s">
        <v>586</v>
      </c>
      <c r="E37" s="835" t="s">
        <v>2281</v>
      </c>
      <c r="F37" s="863" t="s">
        <v>2282</v>
      </c>
      <c r="G37" s="835" t="s">
        <v>2357</v>
      </c>
      <c r="H37" s="835" t="s">
        <v>2358</v>
      </c>
      <c r="I37" s="849">
        <v>16.329999923706055</v>
      </c>
      <c r="J37" s="849">
        <v>50</v>
      </c>
      <c r="K37" s="850">
        <v>816.5</v>
      </c>
    </row>
    <row r="38" spans="1:11" ht="14.4" customHeight="1" x14ac:dyDescent="0.3">
      <c r="A38" s="831" t="s">
        <v>566</v>
      </c>
      <c r="B38" s="832" t="s">
        <v>567</v>
      </c>
      <c r="C38" s="835" t="s">
        <v>585</v>
      </c>
      <c r="D38" s="863" t="s">
        <v>586</v>
      </c>
      <c r="E38" s="835" t="s">
        <v>2281</v>
      </c>
      <c r="F38" s="863" t="s">
        <v>2282</v>
      </c>
      <c r="G38" s="835" t="s">
        <v>2359</v>
      </c>
      <c r="H38" s="835" t="s">
        <v>2360</v>
      </c>
      <c r="I38" s="849">
        <v>283.01998901367187</v>
      </c>
      <c r="J38" s="849">
        <v>10</v>
      </c>
      <c r="K38" s="850">
        <v>2830.199951171875</v>
      </c>
    </row>
    <row r="39" spans="1:11" ht="14.4" customHeight="1" x14ac:dyDescent="0.3">
      <c r="A39" s="831" t="s">
        <v>566</v>
      </c>
      <c r="B39" s="832" t="s">
        <v>567</v>
      </c>
      <c r="C39" s="835" t="s">
        <v>585</v>
      </c>
      <c r="D39" s="863" t="s">
        <v>586</v>
      </c>
      <c r="E39" s="835" t="s">
        <v>2281</v>
      </c>
      <c r="F39" s="863" t="s">
        <v>2282</v>
      </c>
      <c r="G39" s="835" t="s">
        <v>2361</v>
      </c>
      <c r="H39" s="835" t="s">
        <v>2362</v>
      </c>
      <c r="I39" s="849">
        <v>38.400001525878906</v>
      </c>
      <c r="J39" s="849">
        <v>10</v>
      </c>
      <c r="K39" s="850">
        <v>384</v>
      </c>
    </row>
    <row r="40" spans="1:11" ht="14.4" customHeight="1" x14ac:dyDescent="0.3">
      <c r="A40" s="831" t="s">
        <v>566</v>
      </c>
      <c r="B40" s="832" t="s">
        <v>567</v>
      </c>
      <c r="C40" s="835" t="s">
        <v>585</v>
      </c>
      <c r="D40" s="863" t="s">
        <v>586</v>
      </c>
      <c r="E40" s="835" t="s">
        <v>2281</v>
      </c>
      <c r="F40" s="863" t="s">
        <v>2282</v>
      </c>
      <c r="G40" s="835" t="s">
        <v>2363</v>
      </c>
      <c r="H40" s="835" t="s">
        <v>2364</v>
      </c>
      <c r="I40" s="849">
        <v>10.770000457763672</v>
      </c>
      <c r="J40" s="849">
        <v>150</v>
      </c>
      <c r="K40" s="850">
        <v>1615.949951171875</v>
      </c>
    </row>
    <row r="41" spans="1:11" ht="14.4" customHeight="1" x14ac:dyDescent="0.3">
      <c r="A41" s="831" t="s">
        <v>566</v>
      </c>
      <c r="B41" s="832" t="s">
        <v>567</v>
      </c>
      <c r="C41" s="835" t="s">
        <v>585</v>
      </c>
      <c r="D41" s="863" t="s">
        <v>586</v>
      </c>
      <c r="E41" s="835" t="s">
        <v>2281</v>
      </c>
      <c r="F41" s="863" t="s">
        <v>2282</v>
      </c>
      <c r="G41" s="835" t="s">
        <v>2365</v>
      </c>
      <c r="H41" s="835" t="s">
        <v>2366</v>
      </c>
      <c r="I41" s="849">
        <v>99.709999084472656</v>
      </c>
      <c r="J41" s="849">
        <v>20</v>
      </c>
      <c r="K41" s="850">
        <v>1994.0999755859375</v>
      </c>
    </row>
    <row r="42" spans="1:11" ht="14.4" customHeight="1" x14ac:dyDescent="0.3">
      <c r="A42" s="831" t="s">
        <v>566</v>
      </c>
      <c r="B42" s="832" t="s">
        <v>567</v>
      </c>
      <c r="C42" s="835" t="s">
        <v>585</v>
      </c>
      <c r="D42" s="863" t="s">
        <v>586</v>
      </c>
      <c r="E42" s="835" t="s">
        <v>2281</v>
      </c>
      <c r="F42" s="863" t="s">
        <v>2282</v>
      </c>
      <c r="G42" s="835" t="s">
        <v>2367</v>
      </c>
      <c r="H42" s="835" t="s">
        <v>2368</v>
      </c>
      <c r="I42" s="849">
        <v>13.020000457763672</v>
      </c>
      <c r="J42" s="849">
        <v>1</v>
      </c>
      <c r="K42" s="850">
        <v>13.020000457763672</v>
      </c>
    </row>
    <row r="43" spans="1:11" ht="14.4" customHeight="1" x14ac:dyDescent="0.3">
      <c r="A43" s="831" t="s">
        <v>566</v>
      </c>
      <c r="B43" s="832" t="s">
        <v>567</v>
      </c>
      <c r="C43" s="835" t="s">
        <v>585</v>
      </c>
      <c r="D43" s="863" t="s">
        <v>586</v>
      </c>
      <c r="E43" s="835" t="s">
        <v>2281</v>
      </c>
      <c r="F43" s="863" t="s">
        <v>2282</v>
      </c>
      <c r="G43" s="835" t="s">
        <v>2369</v>
      </c>
      <c r="H43" s="835" t="s">
        <v>2370</v>
      </c>
      <c r="I43" s="849">
        <v>9.2899999618530273</v>
      </c>
      <c r="J43" s="849">
        <v>50</v>
      </c>
      <c r="K43" s="850">
        <v>464.5</v>
      </c>
    </row>
    <row r="44" spans="1:11" ht="14.4" customHeight="1" x14ac:dyDescent="0.3">
      <c r="A44" s="831" t="s">
        <v>566</v>
      </c>
      <c r="B44" s="832" t="s">
        <v>567</v>
      </c>
      <c r="C44" s="835" t="s">
        <v>585</v>
      </c>
      <c r="D44" s="863" t="s">
        <v>586</v>
      </c>
      <c r="E44" s="835" t="s">
        <v>2281</v>
      </c>
      <c r="F44" s="863" t="s">
        <v>2282</v>
      </c>
      <c r="G44" s="835" t="s">
        <v>2371</v>
      </c>
      <c r="H44" s="835" t="s">
        <v>2372</v>
      </c>
      <c r="I44" s="849">
        <v>15.029999732971191</v>
      </c>
      <c r="J44" s="849">
        <v>1</v>
      </c>
      <c r="K44" s="850">
        <v>15.029999732971191</v>
      </c>
    </row>
    <row r="45" spans="1:11" ht="14.4" customHeight="1" x14ac:dyDescent="0.3">
      <c r="A45" s="831" t="s">
        <v>566</v>
      </c>
      <c r="B45" s="832" t="s">
        <v>567</v>
      </c>
      <c r="C45" s="835" t="s">
        <v>585</v>
      </c>
      <c r="D45" s="863" t="s">
        <v>586</v>
      </c>
      <c r="E45" s="835" t="s">
        <v>2281</v>
      </c>
      <c r="F45" s="863" t="s">
        <v>2282</v>
      </c>
      <c r="G45" s="835" t="s">
        <v>2373</v>
      </c>
      <c r="H45" s="835" t="s">
        <v>2374</v>
      </c>
      <c r="I45" s="849">
        <v>0.37999999523162842</v>
      </c>
      <c r="J45" s="849">
        <v>5</v>
      </c>
      <c r="K45" s="850">
        <v>1.8999999761581421</v>
      </c>
    </row>
    <row r="46" spans="1:11" ht="14.4" customHeight="1" x14ac:dyDescent="0.3">
      <c r="A46" s="831" t="s">
        <v>566</v>
      </c>
      <c r="B46" s="832" t="s">
        <v>567</v>
      </c>
      <c r="C46" s="835" t="s">
        <v>585</v>
      </c>
      <c r="D46" s="863" t="s">
        <v>586</v>
      </c>
      <c r="E46" s="835" t="s">
        <v>2281</v>
      </c>
      <c r="F46" s="863" t="s">
        <v>2282</v>
      </c>
      <c r="G46" s="835" t="s">
        <v>2375</v>
      </c>
      <c r="H46" s="835" t="s">
        <v>2376</v>
      </c>
      <c r="I46" s="849">
        <v>18.889999389648438</v>
      </c>
      <c r="J46" s="849">
        <v>24</v>
      </c>
      <c r="K46" s="850">
        <v>453.30999755859375</v>
      </c>
    </row>
    <row r="47" spans="1:11" ht="14.4" customHeight="1" x14ac:dyDescent="0.3">
      <c r="A47" s="831" t="s">
        <v>566</v>
      </c>
      <c r="B47" s="832" t="s">
        <v>567</v>
      </c>
      <c r="C47" s="835" t="s">
        <v>585</v>
      </c>
      <c r="D47" s="863" t="s">
        <v>586</v>
      </c>
      <c r="E47" s="835" t="s">
        <v>2281</v>
      </c>
      <c r="F47" s="863" t="s">
        <v>2282</v>
      </c>
      <c r="G47" s="835" t="s">
        <v>2377</v>
      </c>
      <c r="H47" s="835" t="s">
        <v>2378</v>
      </c>
      <c r="I47" s="849">
        <v>7.5900001525878906</v>
      </c>
      <c r="J47" s="849">
        <v>1</v>
      </c>
      <c r="K47" s="850">
        <v>7.5900001525878906</v>
      </c>
    </row>
    <row r="48" spans="1:11" ht="14.4" customHeight="1" x14ac:dyDescent="0.3">
      <c r="A48" s="831" t="s">
        <v>566</v>
      </c>
      <c r="B48" s="832" t="s">
        <v>567</v>
      </c>
      <c r="C48" s="835" t="s">
        <v>585</v>
      </c>
      <c r="D48" s="863" t="s">
        <v>586</v>
      </c>
      <c r="E48" s="835" t="s">
        <v>2281</v>
      </c>
      <c r="F48" s="863" t="s">
        <v>2282</v>
      </c>
      <c r="G48" s="835" t="s">
        <v>2379</v>
      </c>
      <c r="H48" s="835" t="s">
        <v>2380</v>
      </c>
      <c r="I48" s="849">
        <v>6.929999828338623</v>
      </c>
      <c r="J48" s="849">
        <v>2</v>
      </c>
      <c r="K48" s="850">
        <v>13.859999656677246</v>
      </c>
    </row>
    <row r="49" spans="1:11" ht="14.4" customHeight="1" x14ac:dyDescent="0.3">
      <c r="A49" s="831" t="s">
        <v>566</v>
      </c>
      <c r="B49" s="832" t="s">
        <v>567</v>
      </c>
      <c r="C49" s="835" t="s">
        <v>585</v>
      </c>
      <c r="D49" s="863" t="s">
        <v>586</v>
      </c>
      <c r="E49" s="835" t="s">
        <v>2281</v>
      </c>
      <c r="F49" s="863" t="s">
        <v>2282</v>
      </c>
      <c r="G49" s="835" t="s">
        <v>2381</v>
      </c>
      <c r="H49" s="835" t="s">
        <v>2382</v>
      </c>
      <c r="I49" s="849">
        <v>8.1700000762939453</v>
      </c>
      <c r="J49" s="849">
        <v>2</v>
      </c>
      <c r="K49" s="850">
        <v>16.340000152587891</v>
      </c>
    </row>
    <row r="50" spans="1:11" ht="14.4" customHeight="1" x14ac:dyDescent="0.3">
      <c r="A50" s="831" t="s">
        <v>566</v>
      </c>
      <c r="B50" s="832" t="s">
        <v>567</v>
      </c>
      <c r="C50" s="835" t="s">
        <v>585</v>
      </c>
      <c r="D50" s="863" t="s">
        <v>586</v>
      </c>
      <c r="E50" s="835" t="s">
        <v>2281</v>
      </c>
      <c r="F50" s="863" t="s">
        <v>2282</v>
      </c>
      <c r="G50" s="835" t="s">
        <v>2383</v>
      </c>
      <c r="H50" s="835" t="s">
        <v>2384</v>
      </c>
      <c r="I50" s="849">
        <v>9.380000114440918</v>
      </c>
      <c r="J50" s="849">
        <v>1</v>
      </c>
      <c r="K50" s="850">
        <v>9.380000114440918</v>
      </c>
    </row>
    <row r="51" spans="1:11" ht="14.4" customHeight="1" x14ac:dyDescent="0.3">
      <c r="A51" s="831" t="s">
        <v>566</v>
      </c>
      <c r="B51" s="832" t="s">
        <v>567</v>
      </c>
      <c r="C51" s="835" t="s">
        <v>585</v>
      </c>
      <c r="D51" s="863" t="s">
        <v>586</v>
      </c>
      <c r="E51" s="835" t="s">
        <v>2281</v>
      </c>
      <c r="F51" s="863" t="s">
        <v>2282</v>
      </c>
      <c r="G51" s="835" t="s">
        <v>2385</v>
      </c>
      <c r="H51" s="835" t="s">
        <v>2386</v>
      </c>
      <c r="I51" s="849">
        <v>17.620000839233398</v>
      </c>
      <c r="J51" s="849">
        <v>1</v>
      </c>
      <c r="K51" s="850">
        <v>17.620000839233398</v>
      </c>
    </row>
    <row r="52" spans="1:11" ht="14.4" customHeight="1" x14ac:dyDescent="0.3">
      <c r="A52" s="831" t="s">
        <v>566</v>
      </c>
      <c r="B52" s="832" t="s">
        <v>567</v>
      </c>
      <c r="C52" s="835" t="s">
        <v>585</v>
      </c>
      <c r="D52" s="863" t="s">
        <v>586</v>
      </c>
      <c r="E52" s="835" t="s">
        <v>2281</v>
      </c>
      <c r="F52" s="863" t="s">
        <v>2282</v>
      </c>
      <c r="G52" s="835" t="s">
        <v>2387</v>
      </c>
      <c r="H52" s="835" t="s">
        <v>2388</v>
      </c>
      <c r="I52" s="849">
        <v>22.309999465942383</v>
      </c>
      <c r="J52" s="849">
        <v>1</v>
      </c>
      <c r="K52" s="850">
        <v>22.309999465942383</v>
      </c>
    </row>
    <row r="53" spans="1:11" ht="14.4" customHeight="1" x14ac:dyDescent="0.3">
      <c r="A53" s="831" t="s">
        <v>566</v>
      </c>
      <c r="B53" s="832" t="s">
        <v>567</v>
      </c>
      <c r="C53" s="835" t="s">
        <v>585</v>
      </c>
      <c r="D53" s="863" t="s">
        <v>586</v>
      </c>
      <c r="E53" s="835" t="s">
        <v>2281</v>
      </c>
      <c r="F53" s="863" t="s">
        <v>2282</v>
      </c>
      <c r="G53" s="835" t="s">
        <v>2389</v>
      </c>
      <c r="H53" s="835" t="s">
        <v>2390</v>
      </c>
      <c r="I53" s="849">
        <v>2.7400000095367432</v>
      </c>
      <c r="J53" s="849">
        <v>3</v>
      </c>
      <c r="K53" s="850">
        <v>8.2200002670288086</v>
      </c>
    </row>
    <row r="54" spans="1:11" ht="14.4" customHeight="1" x14ac:dyDescent="0.3">
      <c r="A54" s="831" t="s">
        <v>566</v>
      </c>
      <c r="B54" s="832" t="s">
        <v>567</v>
      </c>
      <c r="C54" s="835" t="s">
        <v>585</v>
      </c>
      <c r="D54" s="863" t="s">
        <v>586</v>
      </c>
      <c r="E54" s="835" t="s">
        <v>2281</v>
      </c>
      <c r="F54" s="863" t="s">
        <v>2282</v>
      </c>
      <c r="G54" s="835" t="s">
        <v>2391</v>
      </c>
      <c r="H54" s="835" t="s">
        <v>2392</v>
      </c>
      <c r="I54" s="849">
        <v>408.6400146484375</v>
      </c>
      <c r="J54" s="849">
        <v>20</v>
      </c>
      <c r="K54" s="850">
        <v>8172.81982421875</v>
      </c>
    </row>
    <row r="55" spans="1:11" ht="14.4" customHeight="1" x14ac:dyDescent="0.3">
      <c r="A55" s="831" t="s">
        <v>566</v>
      </c>
      <c r="B55" s="832" t="s">
        <v>567</v>
      </c>
      <c r="C55" s="835" t="s">
        <v>585</v>
      </c>
      <c r="D55" s="863" t="s">
        <v>586</v>
      </c>
      <c r="E55" s="835" t="s">
        <v>2281</v>
      </c>
      <c r="F55" s="863" t="s">
        <v>2282</v>
      </c>
      <c r="G55" s="835" t="s">
        <v>2393</v>
      </c>
      <c r="H55" s="835" t="s">
        <v>2394</v>
      </c>
      <c r="I55" s="849">
        <v>42.630001068115234</v>
      </c>
      <c r="J55" s="849">
        <v>108</v>
      </c>
      <c r="K55" s="850">
        <v>4604</v>
      </c>
    </row>
    <row r="56" spans="1:11" ht="14.4" customHeight="1" x14ac:dyDescent="0.3">
      <c r="A56" s="831" t="s">
        <v>566</v>
      </c>
      <c r="B56" s="832" t="s">
        <v>567</v>
      </c>
      <c r="C56" s="835" t="s">
        <v>585</v>
      </c>
      <c r="D56" s="863" t="s">
        <v>586</v>
      </c>
      <c r="E56" s="835" t="s">
        <v>2281</v>
      </c>
      <c r="F56" s="863" t="s">
        <v>2282</v>
      </c>
      <c r="G56" s="835" t="s">
        <v>2395</v>
      </c>
      <c r="H56" s="835" t="s">
        <v>2396</v>
      </c>
      <c r="I56" s="849">
        <v>12.020000457763672</v>
      </c>
      <c r="J56" s="849">
        <v>156</v>
      </c>
      <c r="K56" s="850">
        <v>1875.5000610351562</v>
      </c>
    </row>
    <row r="57" spans="1:11" ht="14.4" customHeight="1" x14ac:dyDescent="0.3">
      <c r="A57" s="831" t="s">
        <v>566</v>
      </c>
      <c r="B57" s="832" t="s">
        <v>567</v>
      </c>
      <c r="C57" s="835" t="s">
        <v>585</v>
      </c>
      <c r="D57" s="863" t="s">
        <v>586</v>
      </c>
      <c r="E57" s="835" t="s">
        <v>2281</v>
      </c>
      <c r="F57" s="863" t="s">
        <v>2282</v>
      </c>
      <c r="G57" s="835" t="s">
        <v>2397</v>
      </c>
      <c r="H57" s="835" t="s">
        <v>2398</v>
      </c>
      <c r="I57" s="849">
        <v>10.119999885559082</v>
      </c>
      <c r="J57" s="849">
        <v>1</v>
      </c>
      <c r="K57" s="850">
        <v>10.119999885559082</v>
      </c>
    </row>
    <row r="58" spans="1:11" ht="14.4" customHeight="1" x14ac:dyDescent="0.3">
      <c r="A58" s="831" t="s">
        <v>566</v>
      </c>
      <c r="B58" s="832" t="s">
        <v>567</v>
      </c>
      <c r="C58" s="835" t="s">
        <v>585</v>
      </c>
      <c r="D58" s="863" t="s">
        <v>586</v>
      </c>
      <c r="E58" s="835" t="s">
        <v>2281</v>
      </c>
      <c r="F58" s="863" t="s">
        <v>2282</v>
      </c>
      <c r="G58" s="835" t="s">
        <v>2399</v>
      </c>
      <c r="H58" s="835" t="s">
        <v>2400</v>
      </c>
      <c r="I58" s="849">
        <v>3.940000057220459</v>
      </c>
      <c r="J58" s="849">
        <v>1750</v>
      </c>
      <c r="K58" s="850">
        <v>6903.0601196289062</v>
      </c>
    </row>
    <row r="59" spans="1:11" ht="14.4" customHeight="1" x14ac:dyDescent="0.3">
      <c r="A59" s="831" t="s">
        <v>566</v>
      </c>
      <c r="B59" s="832" t="s">
        <v>567</v>
      </c>
      <c r="C59" s="835" t="s">
        <v>585</v>
      </c>
      <c r="D59" s="863" t="s">
        <v>586</v>
      </c>
      <c r="E59" s="835" t="s">
        <v>2281</v>
      </c>
      <c r="F59" s="863" t="s">
        <v>2282</v>
      </c>
      <c r="G59" s="835" t="s">
        <v>2401</v>
      </c>
      <c r="H59" s="835" t="s">
        <v>2402</v>
      </c>
      <c r="I59" s="849">
        <v>9.3299999237060547</v>
      </c>
      <c r="J59" s="849">
        <v>1</v>
      </c>
      <c r="K59" s="850">
        <v>9.3299999237060547</v>
      </c>
    </row>
    <row r="60" spans="1:11" ht="14.4" customHeight="1" x14ac:dyDescent="0.3">
      <c r="A60" s="831" t="s">
        <v>566</v>
      </c>
      <c r="B60" s="832" t="s">
        <v>567</v>
      </c>
      <c r="C60" s="835" t="s">
        <v>585</v>
      </c>
      <c r="D60" s="863" t="s">
        <v>586</v>
      </c>
      <c r="E60" s="835" t="s">
        <v>2285</v>
      </c>
      <c r="F60" s="863" t="s">
        <v>2286</v>
      </c>
      <c r="G60" s="835" t="s">
        <v>2403</v>
      </c>
      <c r="H60" s="835" t="s">
        <v>2404</v>
      </c>
      <c r="I60" s="849">
        <v>19.360000610351563</v>
      </c>
      <c r="J60" s="849">
        <v>90</v>
      </c>
      <c r="K60" s="850">
        <v>1742.4000244140625</v>
      </c>
    </row>
    <row r="61" spans="1:11" ht="14.4" customHeight="1" x14ac:dyDescent="0.3">
      <c r="A61" s="831" t="s">
        <v>566</v>
      </c>
      <c r="B61" s="832" t="s">
        <v>567</v>
      </c>
      <c r="C61" s="835" t="s">
        <v>585</v>
      </c>
      <c r="D61" s="863" t="s">
        <v>586</v>
      </c>
      <c r="E61" s="835" t="s">
        <v>2285</v>
      </c>
      <c r="F61" s="863" t="s">
        <v>2286</v>
      </c>
      <c r="G61" s="835" t="s">
        <v>2405</v>
      </c>
      <c r="H61" s="835" t="s">
        <v>2406</v>
      </c>
      <c r="I61" s="849">
        <v>175</v>
      </c>
      <c r="J61" s="849">
        <v>20</v>
      </c>
      <c r="K61" s="850">
        <v>3500.050048828125</v>
      </c>
    </row>
    <row r="62" spans="1:11" ht="14.4" customHeight="1" x14ac:dyDescent="0.3">
      <c r="A62" s="831" t="s">
        <v>566</v>
      </c>
      <c r="B62" s="832" t="s">
        <v>567</v>
      </c>
      <c r="C62" s="835" t="s">
        <v>585</v>
      </c>
      <c r="D62" s="863" t="s">
        <v>586</v>
      </c>
      <c r="E62" s="835" t="s">
        <v>2285</v>
      </c>
      <c r="F62" s="863" t="s">
        <v>2286</v>
      </c>
      <c r="G62" s="835" t="s">
        <v>2407</v>
      </c>
      <c r="H62" s="835" t="s">
        <v>2408</v>
      </c>
      <c r="I62" s="849">
        <v>361.79000854492187</v>
      </c>
      <c r="J62" s="849">
        <v>10</v>
      </c>
      <c r="K62" s="850">
        <v>3617.89990234375</v>
      </c>
    </row>
    <row r="63" spans="1:11" ht="14.4" customHeight="1" x14ac:dyDescent="0.3">
      <c r="A63" s="831" t="s">
        <v>566</v>
      </c>
      <c r="B63" s="832" t="s">
        <v>567</v>
      </c>
      <c r="C63" s="835" t="s">
        <v>585</v>
      </c>
      <c r="D63" s="863" t="s">
        <v>586</v>
      </c>
      <c r="E63" s="835" t="s">
        <v>2285</v>
      </c>
      <c r="F63" s="863" t="s">
        <v>2286</v>
      </c>
      <c r="G63" s="835" t="s">
        <v>2409</v>
      </c>
      <c r="H63" s="835" t="s">
        <v>2410</v>
      </c>
      <c r="I63" s="849">
        <v>1.9299999475479126</v>
      </c>
      <c r="J63" s="849">
        <v>600</v>
      </c>
      <c r="K63" s="850">
        <v>1158</v>
      </c>
    </row>
    <row r="64" spans="1:11" ht="14.4" customHeight="1" x14ac:dyDescent="0.3">
      <c r="A64" s="831" t="s">
        <v>566</v>
      </c>
      <c r="B64" s="832" t="s">
        <v>567</v>
      </c>
      <c r="C64" s="835" t="s">
        <v>585</v>
      </c>
      <c r="D64" s="863" t="s">
        <v>586</v>
      </c>
      <c r="E64" s="835" t="s">
        <v>2285</v>
      </c>
      <c r="F64" s="863" t="s">
        <v>2286</v>
      </c>
      <c r="G64" s="835" t="s">
        <v>2411</v>
      </c>
      <c r="H64" s="835" t="s">
        <v>2412</v>
      </c>
      <c r="I64" s="849">
        <v>33.880001068115234</v>
      </c>
      <c r="J64" s="849">
        <v>1</v>
      </c>
      <c r="K64" s="850">
        <v>33.880001068115234</v>
      </c>
    </row>
    <row r="65" spans="1:11" ht="14.4" customHeight="1" x14ac:dyDescent="0.3">
      <c r="A65" s="831" t="s">
        <v>566</v>
      </c>
      <c r="B65" s="832" t="s">
        <v>567</v>
      </c>
      <c r="C65" s="835" t="s">
        <v>585</v>
      </c>
      <c r="D65" s="863" t="s">
        <v>586</v>
      </c>
      <c r="E65" s="835" t="s">
        <v>2285</v>
      </c>
      <c r="F65" s="863" t="s">
        <v>2286</v>
      </c>
      <c r="G65" s="835" t="s">
        <v>2413</v>
      </c>
      <c r="H65" s="835" t="s">
        <v>2414</v>
      </c>
      <c r="I65" s="849">
        <v>45.5</v>
      </c>
      <c r="J65" s="849">
        <v>80</v>
      </c>
      <c r="K65" s="850">
        <v>3639.679931640625</v>
      </c>
    </row>
    <row r="66" spans="1:11" ht="14.4" customHeight="1" x14ac:dyDescent="0.3">
      <c r="A66" s="831" t="s">
        <v>566</v>
      </c>
      <c r="B66" s="832" t="s">
        <v>567</v>
      </c>
      <c r="C66" s="835" t="s">
        <v>585</v>
      </c>
      <c r="D66" s="863" t="s">
        <v>586</v>
      </c>
      <c r="E66" s="835" t="s">
        <v>2285</v>
      </c>
      <c r="F66" s="863" t="s">
        <v>2286</v>
      </c>
      <c r="G66" s="835" t="s">
        <v>2415</v>
      </c>
      <c r="H66" s="835" t="s">
        <v>2416</v>
      </c>
      <c r="I66" s="849">
        <v>26.473333358764648</v>
      </c>
      <c r="J66" s="849">
        <v>225</v>
      </c>
      <c r="K66" s="850">
        <v>5993.150146484375</v>
      </c>
    </row>
    <row r="67" spans="1:11" ht="14.4" customHeight="1" x14ac:dyDescent="0.3">
      <c r="A67" s="831" t="s">
        <v>566</v>
      </c>
      <c r="B67" s="832" t="s">
        <v>567</v>
      </c>
      <c r="C67" s="835" t="s">
        <v>585</v>
      </c>
      <c r="D67" s="863" t="s">
        <v>586</v>
      </c>
      <c r="E67" s="835" t="s">
        <v>2285</v>
      </c>
      <c r="F67" s="863" t="s">
        <v>2286</v>
      </c>
      <c r="G67" s="835" t="s">
        <v>2417</v>
      </c>
      <c r="H67" s="835" t="s">
        <v>2418</v>
      </c>
      <c r="I67" s="849">
        <v>263.77999877929687</v>
      </c>
      <c r="J67" s="849">
        <v>7</v>
      </c>
      <c r="K67" s="850">
        <v>1846.4599609375</v>
      </c>
    </row>
    <row r="68" spans="1:11" ht="14.4" customHeight="1" x14ac:dyDescent="0.3">
      <c r="A68" s="831" t="s">
        <v>566</v>
      </c>
      <c r="B68" s="832" t="s">
        <v>567</v>
      </c>
      <c r="C68" s="835" t="s">
        <v>585</v>
      </c>
      <c r="D68" s="863" t="s">
        <v>586</v>
      </c>
      <c r="E68" s="835" t="s">
        <v>2285</v>
      </c>
      <c r="F68" s="863" t="s">
        <v>2286</v>
      </c>
      <c r="G68" s="835" t="s">
        <v>2419</v>
      </c>
      <c r="H68" s="835" t="s">
        <v>2420</v>
      </c>
      <c r="I68" s="849">
        <v>3500</v>
      </c>
      <c r="J68" s="849">
        <v>1</v>
      </c>
      <c r="K68" s="850">
        <v>3500</v>
      </c>
    </row>
    <row r="69" spans="1:11" ht="14.4" customHeight="1" x14ac:dyDescent="0.3">
      <c r="A69" s="831" t="s">
        <v>566</v>
      </c>
      <c r="B69" s="832" t="s">
        <v>567</v>
      </c>
      <c r="C69" s="835" t="s">
        <v>585</v>
      </c>
      <c r="D69" s="863" t="s">
        <v>586</v>
      </c>
      <c r="E69" s="835" t="s">
        <v>2285</v>
      </c>
      <c r="F69" s="863" t="s">
        <v>2286</v>
      </c>
      <c r="G69" s="835" t="s">
        <v>2421</v>
      </c>
      <c r="H69" s="835" t="s">
        <v>2422</v>
      </c>
      <c r="I69" s="849">
        <v>309.760009765625</v>
      </c>
      <c r="J69" s="849">
        <v>3</v>
      </c>
      <c r="K69" s="850">
        <v>929.280029296875</v>
      </c>
    </row>
    <row r="70" spans="1:11" ht="14.4" customHeight="1" x14ac:dyDescent="0.3">
      <c r="A70" s="831" t="s">
        <v>566</v>
      </c>
      <c r="B70" s="832" t="s">
        <v>567</v>
      </c>
      <c r="C70" s="835" t="s">
        <v>585</v>
      </c>
      <c r="D70" s="863" t="s">
        <v>586</v>
      </c>
      <c r="E70" s="835" t="s">
        <v>2285</v>
      </c>
      <c r="F70" s="863" t="s">
        <v>2286</v>
      </c>
      <c r="G70" s="835" t="s">
        <v>2423</v>
      </c>
      <c r="H70" s="835" t="s">
        <v>2424</v>
      </c>
      <c r="I70" s="849">
        <v>171.82000732421875</v>
      </c>
      <c r="J70" s="849">
        <v>10</v>
      </c>
      <c r="K70" s="850">
        <v>1718.199951171875</v>
      </c>
    </row>
    <row r="71" spans="1:11" ht="14.4" customHeight="1" x14ac:dyDescent="0.3">
      <c r="A71" s="831" t="s">
        <v>566</v>
      </c>
      <c r="B71" s="832" t="s">
        <v>567</v>
      </c>
      <c r="C71" s="835" t="s">
        <v>585</v>
      </c>
      <c r="D71" s="863" t="s">
        <v>586</v>
      </c>
      <c r="E71" s="835" t="s">
        <v>2285</v>
      </c>
      <c r="F71" s="863" t="s">
        <v>2286</v>
      </c>
      <c r="G71" s="835" t="s">
        <v>2425</v>
      </c>
      <c r="H71" s="835" t="s">
        <v>2426</v>
      </c>
      <c r="I71" s="849">
        <v>171.82000732421875</v>
      </c>
      <c r="J71" s="849">
        <v>10</v>
      </c>
      <c r="K71" s="850">
        <v>1718.199951171875</v>
      </c>
    </row>
    <row r="72" spans="1:11" ht="14.4" customHeight="1" x14ac:dyDescent="0.3">
      <c r="A72" s="831" t="s">
        <v>566</v>
      </c>
      <c r="B72" s="832" t="s">
        <v>567</v>
      </c>
      <c r="C72" s="835" t="s">
        <v>585</v>
      </c>
      <c r="D72" s="863" t="s">
        <v>586</v>
      </c>
      <c r="E72" s="835" t="s">
        <v>2285</v>
      </c>
      <c r="F72" s="863" t="s">
        <v>2286</v>
      </c>
      <c r="G72" s="835" t="s">
        <v>2427</v>
      </c>
      <c r="H72" s="835" t="s">
        <v>2428</v>
      </c>
      <c r="I72" s="849">
        <v>527.969970703125</v>
      </c>
      <c r="J72" s="849">
        <v>10</v>
      </c>
      <c r="K72" s="850">
        <v>5279.64990234375</v>
      </c>
    </row>
    <row r="73" spans="1:11" ht="14.4" customHeight="1" x14ac:dyDescent="0.3">
      <c r="A73" s="831" t="s">
        <v>566</v>
      </c>
      <c r="B73" s="832" t="s">
        <v>567</v>
      </c>
      <c r="C73" s="835" t="s">
        <v>585</v>
      </c>
      <c r="D73" s="863" t="s">
        <v>586</v>
      </c>
      <c r="E73" s="835" t="s">
        <v>2285</v>
      </c>
      <c r="F73" s="863" t="s">
        <v>2286</v>
      </c>
      <c r="G73" s="835" t="s">
        <v>2429</v>
      </c>
      <c r="H73" s="835" t="s">
        <v>2430</v>
      </c>
      <c r="I73" s="849">
        <v>527.969970703125</v>
      </c>
      <c r="J73" s="849">
        <v>10</v>
      </c>
      <c r="K73" s="850">
        <v>5279.64990234375</v>
      </c>
    </row>
    <row r="74" spans="1:11" ht="14.4" customHeight="1" x14ac:dyDescent="0.3">
      <c r="A74" s="831" t="s">
        <v>566</v>
      </c>
      <c r="B74" s="832" t="s">
        <v>567</v>
      </c>
      <c r="C74" s="835" t="s">
        <v>585</v>
      </c>
      <c r="D74" s="863" t="s">
        <v>586</v>
      </c>
      <c r="E74" s="835" t="s">
        <v>2285</v>
      </c>
      <c r="F74" s="863" t="s">
        <v>2286</v>
      </c>
      <c r="G74" s="835" t="s">
        <v>2431</v>
      </c>
      <c r="H74" s="835" t="s">
        <v>2432</v>
      </c>
      <c r="I74" s="849">
        <v>527.969970703125</v>
      </c>
      <c r="J74" s="849">
        <v>10</v>
      </c>
      <c r="K74" s="850">
        <v>5279.64990234375</v>
      </c>
    </row>
    <row r="75" spans="1:11" ht="14.4" customHeight="1" x14ac:dyDescent="0.3">
      <c r="A75" s="831" t="s">
        <v>566</v>
      </c>
      <c r="B75" s="832" t="s">
        <v>567</v>
      </c>
      <c r="C75" s="835" t="s">
        <v>585</v>
      </c>
      <c r="D75" s="863" t="s">
        <v>586</v>
      </c>
      <c r="E75" s="835" t="s">
        <v>2285</v>
      </c>
      <c r="F75" s="863" t="s">
        <v>2286</v>
      </c>
      <c r="G75" s="835" t="s">
        <v>2433</v>
      </c>
      <c r="H75" s="835" t="s">
        <v>2434</v>
      </c>
      <c r="I75" s="849">
        <v>12.100000381469727</v>
      </c>
      <c r="J75" s="849">
        <v>150</v>
      </c>
      <c r="K75" s="850">
        <v>1815</v>
      </c>
    </row>
    <row r="76" spans="1:11" ht="14.4" customHeight="1" x14ac:dyDescent="0.3">
      <c r="A76" s="831" t="s">
        <v>566</v>
      </c>
      <c r="B76" s="832" t="s">
        <v>567</v>
      </c>
      <c r="C76" s="835" t="s">
        <v>585</v>
      </c>
      <c r="D76" s="863" t="s">
        <v>586</v>
      </c>
      <c r="E76" s="835" t="s">
        <v>2285</v>
      </c>
      <c r="F76" s="863" t="s">
        <v>2286</v>
      </c>
      <c r="G76" s="835" t="s">
        <v>2435</v>
      </c>
      <c r="H76" s="835" t="s">
        <v>2436</v>
      </c>
      <c r="I76" s="849">
        <v>70.199996948242188</v>
      </c>
      <c r="J76" s="849">
        <v>20</v>
      </c>
      <c r="K76" s="850">
        <v>1404</v>
      </c>
    </row>
    <row r="77" spans="1:11" ht="14.4" customHeight="1" x14ac:dyDescent="0.3">
      <c r="A77" s="831" t="s">
        <v>566</v>
      </c>
      <c r="B77" s="832" t="s">
        <v>567</v>
      </c>
      <c r="C77" s="835" t="s">
        <v>585</v>
      </c>
      <c r="D77" s="863" t="s">
        <v>586</v>
      </c>
      <c r="E77" s="835" t="s">
        <v>2285</v>
      </c>
      <c r="F77" s="863" t="s">
        <v>2286</v>
      </c>
      <c r="G77" s="835" t="s">
        <v>2437</v>
      </c>
      <c r="H77" s="835" t="s">
        <v>2438</v>
      </c>
      <c r="I77" s="849">
        <v>4.0300002098083496</v>
      </c>
      <c r="J77" s="849">
        <v>1000</v>
      </c>
      <c r="K77" s="850">
        <v>4030</v>
      </c>
    </row>
    <row r="78" spans="1:11" ht="14.4" customHeight="1" x14ac:dyDescent="0.3">
      <c r="A78" s="831" t="s">
        <v>566</v>
      </c>
      <c r="B78" s="832" t="s">
        <v>567</v>
      </c>
      <c r="C78" s="835" t="s">
        <v>585</v>
      </c>
      <c r="D78" s="863" t="s">
        <v>586</v>
      </c>
      <c r="E78" s="835" t="s">
        <v>2285</v>
      </c>
      <c r="F78" s="863" t="s">
        <v>2286</v>
      </c>
      <c r="G78" s="835" t="s">
        <v>2439</v>
      </c>
      <c r="H78" s="835" t="s">
        <v>2440</v>
      </c>
      <c r="I78" s="849">
        <v>9.6800003051757812</v>
      </c>
      <c r="J78" s="849">
        <v>1000</v>
      </c>
      <c r="K78" s="850">
        <v>9680</v>
      </c>
    </row>
    <row r="79" spans="1:11" ht="14.4" customHeight="1" x14ac:dyDescent="0.3">
      <c r="A79" s="831" t="s">
        <v>566</v>
      </c>
      <c r="B79" s="832" t="s">
        <v>567</v>
      </c>
      <c r="C79" s="835" t="s">
        <v>585</v>
      </c>
      <c r="D79" s="863" t="s">
        <v>586</v>
      </c>
      <c r="E79" s="835" t="s">
        <v>2285</v>
      </c>
      <c r="F79" s="863" t="s">
        <v>2286</v>
      </c>
      <c r="G79" s="835" t="s">
        <v>2441</v>
      </c>
      <c r="H79" s="835" t="s">
        <v>2442</v>
      </c>
      <c r="I79" s="849">
        <v>10.069999694824219</v>
      </c>
      <c r="J79" s="849">
        <v>90</v>
      </c>
      <c r="K79" s="850">
        <v>906.6300048828125</v>
      </c>
    </row>
    <row r="80" spans="1:11" ht="14.4" customHeight="1" x14ac:dyDescent="0.3">
      <c r="A80" s="831" t="s">
        <v>566</v>
      </c>
      <c r="B80" s="832" t="s">
        <v>567</v>
      </c>
      <c r="C80" s="835" t="s">
        <v>585</v>
      </c>
      <c r="D80" s="863" t="s">
        <v>586</v>
      </c>
      <c r="E80" s="835" t="s">
        <v>2285</v>
      </c>
      <c r="F80" s="863" t="s">
        <v>2286</v>
      </c>
      <c r="G80" s="835" t="s">
        <v>2443</v>
      </c>
      <c r="H80" s="835" t="s">
        <v>2444</v>
      </c>
      <c r="I80" s="849">
        <v>3.1400001049041748</v>
      </c>
      <c r="J80" s="849">
        <v>150</v>
      </c>
      <c r="K80" s="850">
        <v>471</v>
      </c>
    </row>
    <row r="81" spans="1:11" ht="14.4" customHeight="1" x14ac:dyDescent="0.3">
      <c r="A81" s="831" t="s">
        <v>566</v>
      </c>
      <c r="B81" s="832" t="s">
        <v>567</v>
      </c>
      <c r="C81" s="835" t="s">
        <v>585</v>
      </c>
      <c r="D81" s="863" t="s">
        <v>586</v>
      </c>
      <c r="E81" s="835" t="s">
        <v>2285</v>
      </c>
      <c r="F81" s="863" t="s">
        <v>2286</v>
      </c>
      <c r="G81" s="835" t="s">
        <v>2445</v>
      </c>
      <c r="H81" s="835" t="s">
        <v>2446</v>
      </c>
      <c r="I81" s="849">
        <v>80.575000762939453</v>
      </c>
      <c r="J81" s="849">
        <v>120</v>
      </c>
      <c r="K81" s="850">
        <v>9668.800048828125</v>
      </c>
    </row>
    <row r="82" spans="1:11" ht="14.4" customHeight="1" x14ac:dyDescent="0.3">
      <c r="A82" s="831" t="s">
        <v>566</v>
      </c>
      <c r="B82" s="832" t="s">
        <v>567</v>
      </c>
      <c r="C82" s="835" t="s">
        <v>585</v>
      </c>
      <c r="D82" s="863" t="s">
        <v>586</v>
      </c>
      <c r="E82" s="835" t="s">
        <v>2285</v>
      </c>
      <c r="F82" s="863" t="s">
        <v>2286</v>
      </c>
      <c r="G82" s="835" t="s">
        <v>2447</v>
      </c>
      <c r="H82" s="835" t="s">
        <v>2448</v>
      </c>
      <c r="I82" s="849">
        <v>133.10000610351562</v>
      </c>
      <c r="J82" s="849">
        <v>20</v>
      </c>
      <c r="K82" s="850">
        <v>2662</v>
      </c>
    </row>
    <row r="83" spans="1:11" ht="14.4" customHeight="1" x14ac:dyDescent="0.3">
      <c r="A83" s="831" t="s">
        <v>566</v>
      </c>
      <c r="B83" s="832" t="s">
        <v>567</v>
      </c>
      <c r="C83" s="835" t="s">
        <v>585</v>
      </c>
      <c r="D83" s="863" t="s">
        <v>586</v>
      </c>
      <c r="E83" s="835" t="s">
        <v>2285</v>
      </c>
      <c r="F83" s="863" t="s">
        <v>2286</v>
      </c>
      <c r="G83" s="835" t="s">
        <v>2449</v>
      </c>
      <c r="H83" s="835" t="s">
        <v>2450</v>
      </c>
      <c r="I83" s="849">
        <v>133.10000610351562</v>
      </c>
      <c r="J83" s="849">
        <v>20</v>
      </c>
      <c r="K83" s="850">
        <v>2662</v>
      </c>
    </row>
    <row r="84" spans="1:11" ht="14.4" customHeight="1" x14ac:dyDescent="0.3">
      <c r="A84" s="831" t="s">
        <v>566</v>
      </c>
      <c r="B84" s="832" t="s">
        <v>567</v>
      </c>
      <c r="C84" s="835" t="s">
        <v>585</v>
      </c>
      <c r="D84" s="863" t="s">
        <v>586</v>
      </c>
      <c r="E84" s="835" t="s">
        <v>2285</v>
      </c>
      <c r="F84" s="863" t="s">
        <v>2286</v>
      </c>
      <c r="G84" s="835" t="s">
        <v>2451</v>
      </c>
      <c r="H84" s="835" t="s">
        <v>2452</v>
      </c>
      <c r="I84" s="849">
        <v>13.310000419616699</v>
      </c>
      <c r="J84" s="849">
        <v>100</v>
      </c>
      <c r="K84" s="850">
        <v>1331</v>
      </c>
    </row>
    <row r="85" spans="1:11" ht="14.4" customHeight="1" x14ac:dyDescent="0.3">
      <c r="A85" s="831" t="s">
        <v>566</v>
      </c>
      <c r="B85" s="832" t="s">
        <v>567</v>
      </c>
      <c r="C85" s="835" t="s">
        <v>585</v>
      </c>
      <c r="D85" s="863" t="s">
        <v>586</v>
      </c>
      <c r="E85" s="835" t="s">
        <v>2285</v>
      </c>
      <c r="F85" s="863" t="s">
        <v>2286</v>
      </c>
      <c r="G85" s="835" t="s">
        <v>2453</v>
      </c>
      <c r="H85" s="835" t="s">
        <v>2454</v>
      </c>
      <c r="I85" s="849">
        <v>111.22000122070312</v>
      </c>
      <c r="J85" s="849">
        <v>10</v>
      </c>
      <c r="K85" s="850">
        <v>1112.2000122070312</v>
      </c>
    </row>
    <row r="86" spans="1:11" ht="14.4" customHeight="1" x14ac:dyDescent="0.3">
      <c r="A86" s="831" t="s">
        <v>566</v>
      </c>
      <c r="B86" s="832" t="s">
        <v>567</v>
      </c>
      <c r="C86" s="835" t="s">
        <v>585</v>
      </c>
      <c r="D86" s="863" t="s">
        <v>586</v>
      </c>
      <c r="E86" s="835" t="s">
        <v>2285</v>
      </c>
      <c r="F86" s="863" t="s">
        <v>2286</v>
      </c>
      <c r="G86" s="835" t="s">
        <v>2455</v>
      </c>
      <c r="H86" s="835" t="s">
        <v>2456</v>
      </c>
      <c r="I86" s="849">
        <v>4.8000001907348633</v>
      </c>
      <c r="J86" s="849">
        <v>300</v>
      </c>
      <c r="K86" s="850">
        <v>1440</v>
      </c>
    </row>
    <row r="87" spans="1:11" ht="14.4" customHeight="1" x14ac:dyDescent="0.3">
      <c r="A87" s="831" t="s">
        <v>566</v>
      </c>
      <c r="B87" s="832" t="s">
        <v>567</v>
      </c>
      <c r="C87" s="835" t="s">
        <v>585</v>
      </c>
      <c r="D87" s="863" t="s">
        <v>586</v>
      </c>
      <c r="E87" s="835" t="s">
        <v>2285</v>
      </c>
      <c r="F87" s="863" t="s">
        <v>2286</v>
      </c>
      <c r="G87" s="835" t="s">
        <v>2457</v>
      </c>
      <c r="H87" s="835" t="s">
        <v>2458</v>
      </c>
      <c r="I87" s="849">
        <v>59.5</v>
      </c>
      <c r="J87" s="849">
        <v>5</v>
      </c>
      <c r="K87" s="850">
        <v>297.5</v>
      </c>
    </row>
    <row r="88" spans="1:11" ht="14.4" customHeight="1" x14ac:dyDescent="0.3">
      <c r="A88" s="831" t="s">
        <v>566</v>
      </c>
      <c r="B88" s="832" t="s">
        <v>567</v>
      </c>
      <c r="C88" s="835" t="s">
        <v>585</v>
      </c>
      <c r="D88" s="863" t="s">
        <v>586</v>
      </c>
      <c r="E88" s="835" t="s">
        <v>2285</v>
      </c>
      <c r="F88" s="863" t="s">
        <v>2286</v>
      </c>
      <c r="G88" s="835" t="s">
        <v>2459</v>
      </c>
      <c r="H88" s="835" t="s">
        <v>2460</v>
      </c>
      <c r="I88" s="849">
        <v>69</v>
      </c>
      <c r="J88" s="849">
        <v>1</v>
      </c>
      <c r="K88" s="850">
        <v>69</v>
      </c>
    </row>
    <row r="89" spans="1:11" ht="14.4" customHeight="1" x14ac:dyDescent="0.3">
      <c r="A89" s="831" t="s">
        <v>566</v>
      </c>
      <c r="B89" s="832" t="s">
        <v>567</v>
      </c>
      <c r="C89" s="835" t="s">
        <v>585</v>
      </c>
      <c r="D89" s="863" t="s">
        <v>586</v>
      </c>
      <c r="E89" s="835" t="s">
        <v>2285</v>
      </c>
      <c r="F89" s="863" t="s">
        <v>2286</v>
      </c>
      <c r="G89" s="835" t="s">
        <v>2461</v>
      </c>
      <c r="H89" s="835" t="s">
        <v>2462</v>
      </c>
      <c r="I89" s="849">
        <v>5082</v>
      </c>
      <c r="J89" s="849">
        <v>6</v>
      </c>
      <c r="K89" s="850">
        <v>30492</v>
      </c>
    </row>
    <row r="90" spans="1:11" ht="14.4" customHeight="1" x14ac:dyDescent="0.3">
      <c r="A90" s="831" t="s">
        <v>566</v>
      </c>
      <c r="B90" s="832" t="s">
        <v>567</v>
      </c>
      <c r="C90" s="835" t="s">
        <v>585</v>
      </c>
      <c r="D90" s="863" t="s">
        <v>586</v>
      </c>
      <c r="E90" s="835" t="s">
        <v>2285</v>
      </c>
      <c r="F90" s="863" t="s">
        <v>2286</v>
      </c>
      <c r="G90" s="835" t="s">
        <v>2463</v>
      </c>
      <c r="H90" s="835" t="s">
        <v>2464</v>
      </c>
      <c r="I90" s="849">
        <v>4660.919921875</v>
      </c>
      <c r="J90" s="849">
        <v>5</v>
      </c>
      <c r="K90" s="850">
        <v>23304.599609375</v>
      </c>
    </row>
    <row r="91" spans="1:11" ht="14.4" customHeight="1" x14ac:dyDescent="0.3">
      <c r="A91" s="831" t="s">
        <v>566</v>
      </c>
      <c r="B91" s="832" t="s">
        <v>567</v>
      </c>
      <c r="C91" s="835" t="s">
        <v>585</v>
      </c>
      <c r="D91" s="863" t="s">
        <v>586</v>
      </c>
      <c r="E91" s="835" t="s">
        <v>2285</v>
      </c>
      <c r="F91" s="863" t="s">
        <v>2286</v>
      </c>
      <c r="G91" s="835" t="s">
        <v>2465</v>
      </c>
      <c r="H91" s="835" t="s">
        <v>2466</v>
      </c>
      <c r="I91" s="849">
        <v>7.0799999237060547</v>
      </c>
      <c r="J91" s="849">
        <v>40</v>
      </c>
      <c r="K91" s="850">
        <v>283.19999694824219</v>
      </c>
    </row>
    <row r="92" spans="1:11" ht="14.4" customHeight="1" x14ac:dyDescent="0.3">
      <c r="A92" s="831" t="s">
        <v>566</v>
      </c>
      <c r="B92" s="832" t="s">
        <v>567</v>
      </c>
      <c r="C92" s="835" t="s">
        <v>585</v>
      </c>
      <c r="D92" s="863" t="s">
        <v>586</v>
      </c>
      <c r="E92" s="835" t="s">
        <v>2285</v>
      </c>
      <c r="F92" s="863" t="s">
        <v>2286</v>
      </c>
      <c r="G92" s="835" t="s">
        <v>2467</v>
      </c>
      <c r="H92" s="835" t="s">
        <v>2468</v>
      </c>
      <c r="I92" s="849">
        <v>123.18000030517578</v>
      </c>
      <c r="J92" s="849">
        <v>100</v>
      </c>
      <c r="K92" s="850">
        <v>12317.7998046875</v>
      </c>
    </row>
    <row r="93" spans="1:11" ht="14.4" customHeight="1" x14ac:dyDescent="0.3">
      <c r="A93" s="831" t="s">
        <v>566</v>
      </c>
      <c r="B93" s="832" t="s">
        <v>567</v>
      </c>
      <c r="C93" s="835" t="s">
        <v>585</v>
      </c>
      <c r="D93" s="863" t="s">
        <v>586</v>
      </c>
      <c r="E93" s="835" t="s">
        <v>2285</v>
      </c>
      <c r="F93" s="863" t="s">
        <v>2286</v>
      </c>
      <c r="G93" s="835" t="s">
        <v>2469</v>
      </c>
      <c r="H93" s="835" t="s">
        <v>2470</v>
      </c>
      <c r="I93" s="849">
        <v>16.454999923706055</v>
      </c>
      <c r="J93" s="849">
        <v>200</v>
      </c>
      <c r="K93" s="850">
        <v>3291</v>
      </c>
    </row>
    <row r="94" spans="1:11" ht="14.4" customHeight="1" x14ac:dyDescent="0.3">
      <c r="A94" s="831" t="s">
        <v>566</v>
      </c>
      <c r="B94" s="832" t="s">
        <v>567</v>
      </c>
      <c r="C94" s="835" t="s">
        <v>585</v>
      </c>
      <c r="D94" s="863" t="s">
        <v>586</v>
      </c>
      <c r="E94" s="835" t="s">
        <v>2285</v>
      </c>
      <c r="F94" s="863" t="s">
        <v>2286</v>
      </c>
      <c r="G94" s="835" t="s">
        <v>2471</v>
      </c>
      <c r="H94" s="835" t="s">
        <v>2472</v>
      </c>
      <c r="I94" s="849">
        <v>23.350000381469727</v>
      </c>
      <c r="J94" s="849">
        <v>40</v>
      </c>
      <c r="K94" s="850">
        <v>934.1199951171875</v>
      </c>
    </row>
    <row r="95" spans="1:11" ht="14.4" customHeight="1" x14ac:dyDescent="0.3">
      <c r="A95" s="831" t="s">
        <v>566</v>
      </c>
      <c r="B95" s="832" t="s">
        <v>567</v>
      </c>
      <c r="C95" s="835" t="s">
        <v>585</v>
      </c>
      <c r="D95" s="863" t="s">
        <v>586</v>
      </c>
      <c r="E95" s="835" t="s">
        <v>2285</v>
      </c>
      <c r="F95" s="863" t="s">
        <v>2286</v>
      </c>
      <c r="G95" s="835" t="s">
        <v>2473</v>
      </c>
      <c r="H95" s="835" t="s">
        <v>2474</v>
      </c>
      <c r="I95" s="849">
        <v>23.149999618530273</v>
      </c>
      <c r="J95" s="849">
        <v>150</v>
      </c>
      <c r="K95" s="850">
        <v>3472.5</v>
      </c>
    </row>
    <row r="96" spans="1:11" ht="14.4" customHeight="1" x14ac:dyDescent="0.3">
      <c r="A96" s="831" t="s">
        <v>566</v>
      </c>
      <c r="B96" s="832" t="s">
        <v>567</v>
      </c>
      <c r="C96" s="835" t="s">
        <v>585</v>
      </c>
      <c r="D96" s="863" t="s">
        <v>586</v>
      </c>
      <c r="E96" s="835" t="s">
        <v>2285</v>
      </c>
      <c r="F96" s="863" t="s">
        <v>2286</v>
      </c>
      <c r="G96" s="835" t="s">
        <v>2475</v>
      </c>
      <c r="H96" s="835" t="s">
        <v>2476</v>
      </c>
      <c r="I96" s="849">
        <v>197.57000732421875</v>
      </c>
      <c r="J96" s="849">
        <v>5</v>
      </c>
      <c r="K96" s="850">
        <v>987.8499755859375</v>
      </c>
    </row>
    <row r="97" spans="1:11" ht="14.4" customHeight="1" x14ac:dyDescent="0.3">
      <c r="A97" s="831" t="s">
        <v>566</v>
      </c>
      <c r="B97" s="832" t="s">
        <v>567</v>
      </c>
      <c r="C97" s="835" t="s">
        <v>585</v>
      </c>
      <c r="D97" s="863" t="s">
        <v>586</v>
      </c>
      <c r="E97" s="835" t="s">
        <v>2285</v>
      </c>
      <c r="F97" s="863" t="s">
        <v>2286</v>
      </c>
      <c r="G97" s="835" t="s">
        <v>2477</v>
      </c>
      <c r="H97" s="835" t="s">
        <v>2478</v>
      </c>
      <c r="I97" s="849">
        <v>1.5</v>
      </c>
      <c r="J97" s="849">
        <v>200</v>
      </c>
      <c r="K97" s="850">
        <v>300</v>
      </c>
    </row>
    <row r="98" spans="1:11" ht="14.4" customHeight="1" x14ac:dyDescent="0.3">
      <c r="A98" s="831" t="s">
        <v>566</v>
      </c>
      <c r="B98" s="832" t="s">
        <v>567</v>
      </c>
      <c r="C98" s="835" t="s">
        <v>585</v>
      </c>
      <c r="D98" s="863" t="s">
        <v>586</v>
      </c>
      <c r="E98" s="835" t="s">
        <v>2285</v>
      </c>
      <c r="F98" s="863" t="s">
        <v>2286</v>
      </c>
      <c r="G98" s="835" t="s">
        <v>2479</v>
      </c>
      <c r="H98" s="835" t="s">
        <v>2480</v>
      </c>
      <c r="I98" s="849">
        <v>6.309999942779541</v>
      </c>
      <c r="J98" s="849">
        <v>1500</v>
      </c>
      <c r="K98" s="850">
        <v>9467.580322265625</v>
      </c>
    </row>
    <row r="99" spans="1:11" ht="14.4" customHeight="1" x14ac:dyDescent="0.3">
      <c r="A99" s="831" t="s">
        <v>566</v>
      </c>
      <c r="B99" s="832" t="s">
        <v>567</v>
      </c>
      <c r="C99" s="835" t="s">
        <v>585</v>
      </c>
      <c r="D99" s="863" t="s">
        <v>586</v>
      </c>
      <c r="E99" s="835" t="s">
        <v>2285</v>
      </c>
      <c r="F99" s="863" t="s">
        <v>2286</v>
      </c>
      <c r="G99" s="835" t="s">
        <v>2481</v>
      </c>
      <c r="H99" s="835" t="s">
        <v>2482</v>
      </c>
      <c r="I99" s="849">
        <v>9.1499996185302734</v>
      </c>
      <c r="J99" s="849">
        <v>1500</v>
      </c>
      <c r="K99" s="850">
        <v>13719.76953125</v>
      </c>
    </row>
    <row r="100" spans="1:11" ht="14.4" customHeight="1" x14ac:dyDescent="0.3">
      <c r="A100" s="831" t="s">
        <v>566</v>
      </c>
      <c r="B100" s="832" t="s">
        <v>567</v>
      </c>
      <c r="C100" s="835" t="s">
        <v>585</v>
      </c>
      <c r="D100" s="863" t="s">
        <v>586</v>
      </c>
      <c r="E100" s="835" t="s">
        <v>2285</v>
      </c>
      <c r="F100" s="863" t="s">
        <v>2286</v>
      </c>
      <c r="G100" s="835" t="s">
        <v>2483</v>
      </c>
      <c r="H100" s="835" t="s">
        <v>2484</v>
      </c>
      <c r="I100" s="849">
        <v>7.429999828338623</v>
      </c>
      <c r="J100" s="849">
        <v>2100</v>
      </c>
      <c r="K100" s="850">
        <v>15603</v>
      </c>
    </row>
    <row r="101" spans="1:11" ht="14.4" customHeight="1" x14ac:dyDescent="0.3">
      <c r="A101" s="831" t="s">
        <v>566</v>
      </c>
      <c r="B101" s="832" t="s">
        <v>567</v>
      </c>
      <c r="C101" s="835" t="s">
        <v>585</v>
      </c>
      <c r="D101" s="863" t="s">
        <v>586</v>
      </c>
      <c r="E101" s="835" t="s">
        <v>2285</v>
      </c>
      <c r="F101" s="863" t="s">
        <v>2286</v>
      </c>
      <c r="G101" s="835" t="s">
        <v>2485</v>
      </c>
      <c r="H101" s="835" t="s">
        <v>2486</v>
      </c>
      <c r="I101" s="849">
        <v>15.729999542236328</v>
      </c>
      <c r="J101" s="849">
        <v>240</v>
      </c>
      <c r="K101" s="850">
        <v>3775.199951171875</v>
      </c>
    </row>
    <row r="102" spans="1:11" ht="14.4" customHeight="1" x14ac:dyDescent="0.3">
      <c r="A102" s="831" t="s">
        <v>566</v>
      </c>
      <c r="B102" s="832" t="s">
        <v>567</v>
      </c>
      <c r="C102" s="835" t="s">
        <v>585</v>
      </c>
      <c r="D102" s="863" t="s">
        <v>586</v>
      </c>
      <c r="E102" s="835" t="s">
        <v>2285</v>
      </c>
      <c r="F102" s="863" t="s">
        <v>2286</v>
      </c>
      <c r="G102" s="835" t="s">
        <v>2487</v>
      </c>
      <c r="H102" s="835" t="s">
        <v>2488</v>
      </c>
      <c r="I102" s="849">
        <v>8.8350000381469727</v>
      </c>
      <c r="J102" s="849">
        <v>1020</v>
      </c>
      <c r="K102" s="850">
        <v>9011</v>
      </c>
    </row>
    <row r="103" spans="1:11" ht="14.4" customHeight="1" x14ac:dyDescent="0.3">
      <c r="A103" s="831" t="s">
        <v>566</v>
      </c>
      <c r="B103" s="832" t="s">
        <v>567</v>
      </c>
      <c r="C103" s="835" t="s">
        <v>585</v>
      </c>
      <c r="D103" s="863" t="s">
        <v>586</v>
      </c>
      <c r="E103" s="835" t="s">
        <v>2285</v>
      </c>
      <c r="F103" s="863" t="s">
        <v>2286</v>
      </c>
      <c r="G103" s="835" t="s">
        <v>2489</v>
      </c>
      <c r="H103" s="835" t="s">
        <v>2490</v>
      </c>
      <c r="I103" s="849">
        <v>1427.800048828125</v>
      </c>
      <c r="J103" s="849">
        <v>5</v>
      </c>
      <c r="K103" s="850">
        <v>7139</v>
      </c>
    </row>
    <row r="104" spans="1:11" ht="14.4" customHeight="1" x14ac:dyDescent="0.3">
      <c r="A104" s="831" t="s">
        <v>566</v>
      </c>
      <c r="B104" s="832" t="s">
        <v>567</v>
      </c>
      <c r="C104" s="835" t="s">
        <v>585</v>
      </c>
      <c r="D104" s="863" t="s">
        <v>586</v>
      </c>
      <c r="E104" s="835" t="s">
        <v>2285</v>
      </c>
      <c r="F104" s="863" t="s">
        <v>2286</v>
      </c>
      <c r="G104" s="835" t="s">
        <v>2491</v>
      </c>
      <c r="H104" s="835" t="s">
        <v>2492</v>
      </c>
      <c r="I104" s="849">
        <v>1406.6300048828125</v>
      </c>
      <c r="J104" s="849">
        <v>5</v>
      </c>
      <c r="K104" s="850">
        <v>7033.1298828125</v>
      </c>
    </row>
    <row r="105" spans="1:11" ht="14.4" customHeight="1" x14ac:dyDescent="0.3">
      <c r="A105" s="831" t="s">
        <v>566</v>
      </c>
      <c r="B105" s="832" t="s">
        <v>567</v>
      </c>
      <c r="C105" s="835" t="s">
        <v>585</v>
      </c>
      <c r="D105" s="863" t="s">
        <v>586</v>
      </c>
      <c r="E105" s="835" t="s">
        <v>2285</v>
      </c>
      <c r="F105" s="863" t="s">
        <v>2286</v>
      </c>
      <c r="G105" s="835" t="s">
        <v>2493</v>
      </c>
      <c r="H105" s="835" t="s">
        <v>2494</v>
      </c>
      <c r="I105" s="849">
        <v>1647.2900390625</v>
      </c>
      <c r="J105" s="849">
        <v>5</v>
      </c>
      <c r="K105" s="850">
        <v>8236.4697265625</v>
      </c>
    </row>
    <row r="106" spans="1:11" ht="14.4" customHeight="1" x14ac:dyDescent="0.3">
      <c r="A106" s="831" t="s">
        <v>566</v>
      </c>
      <c r="B106" s="832" t="s">
        <v>567</v>
      </c>
      <c r="C106" s="835" t="s">
        <v>585</v>
      </c>
      <c r="D106" s="863" t="s">
        <v>586</v>
      </c>
      <c r="E106" s="835" t="s">
        <v>2285</v>
      </c>
      <c r="F106" s="863" t="s">
        <v>2286</v>
      </c>
      <c r="G106" s="835" t="s">
        <v>2495</v>
      </c>
      <c r="H106" s="835" t="s">
        <v>2496</v>
      </c>
      <c r="I106" s="849">
        <v>229.89999389648437</v>
      </c>
      <c r="J106" s="849">
        <v>60</v>
      </c>
      <c r="K106" s="850">
        <v>13794</v>
      </c>
    </row>
    <row r="107" spans="1:11" ht="14.4" customHeight="1" x14ac:dyDescent="0.3">
      <c r="A107" s="831" t="s">
        <v>566</v>
      </c>
      <c r="B107" s="832" t="s">
        <v>567</v>
      </c>
      <c r="C107" s="835" t="s">
        <v>585</v>
      </c>
      <c r="D107" s="863" t="s">
        <v>586</v>
      </c>
      <c r="E107" s="835" t="s">
        <v>2285</v>
      </c>
      <c r="F107" s="863" t="s">
        <v>2286</v>
      </c>
      <c r="G107" s="835" t="s">
        <v>2497</v>
      </c>
      <c r="H107" s="835" t="s">
        <v>2498</v>
      </c>
      <c r="I107" s="849">
        <v>193.60000610351562</v>
      </c>
      <c r="J107" s="849">
        <v>225</v>
      </c>
      <c r="K107" s="850">
        <v>43560</v>
      </c>
    </row>
    <row r="108" spans="1:11" ht="14.4" customHeight="1" x14ac:dyDescent="0.3">
      <c r="A108" s="831" t="s">
        <v>566</v>
      </c>
      <c r="B108" s="832" t="s">
        <v>567</v>
      </c>
      <c r="C108" s="835" t="s">
        <v>585</v>
      </c>
      <c r="D108" s="863" t="s">
        <v>586</v>
      </c>
      <c r="E108" s="835" t="s">
        <v>2285</v>
      </c>
      <c r="F108" s="863" t="s">
        <v>2286</v>
      </c>
      <c r="G108" s="835" t="s">
        <v>2499</v>
      </c>
      <c r="H108" s="835" t="s">
        <v>2500</v>
      </c>
      <c r="I108" s="849">
        <v>150</v>
      </c>
      <c r="J108" s="849">
        <v>10</v>
      </c>
      <c r="K108" s="850">
        <v>1500.0400390625</v>
      </c>
    </row>
    <row r="109" spans="1:11" ht="14.4" customHeight="1" x14ac:dyDescent="0.3">
      <c r="A109" s="831" t="s">
        <v>566</v>
      </c>
      <c r="B109" s="832" t="s">
        <v>567</v>
      </c>
      <c r="C109" s="835" t="s">
        <v>585</v>
      </c>
      <c r="D109" s="863" t="s">
        <v>586</v>
      </c>
      <c r="E109" s="835" t="s">
        <v>2285</v>
      </c>
      <c r="F109" s="863" t="s">
        <v>2286</v>
      </c>
      <c r="G109" s="835" t="s">
        <v>2501</v>
      </c>
      <c r="H109" s="835" t="s">
        <v>2502</v>
      </c>
      <c r="I109" s="849">
        <v>168.19000244140625</v>
      </c>
      <c r="J109" s="849">
        <v>10</v>
      </c>
      <c r="K109" s="850">
        <v>1681.9000244140625</v>
      </c>
    </row>
    <row r="110" spans="1:11" ht="14.4" customHeight="1" x14ac:dyDescent="0.3">
      <c r="A110" s="831" t="s">
        <v>566</v>
      </c>
      <c r="B110" s="832" t="s">
        <v>567</v>
      </c>
      <c r="C110" s="835" t="s">
        <v>585</v>
      </c>
      <c r="D110" s="863" t="s">
        <v>586</v>
      </c>
      <c r="E110" s="835" t="s">
        <v>2285</v>
      </c>
      <c r="F110" s="863" t="s">
        <v>2286</v>
      </c>
      <c r="G110" s="835" t="s">
        <v>2503</v>
      </c>
      <c r="H110" s="835" t="s">
        <v>2504</v>
      </c>
      <c r="I110" s="849">
        <v>0.47499999403953552</v>
      </c>
      <c r="J110" s="849">
        <v>4000</v>
      </c>
      <c r="K110" s="850">
        <v>1900</v>
      </c>
    </row>
    <row r="111" spans="1:11" ht="14.4" customHeight="1" x14ac:dyDescent="0.3">
      <c r="A111" s="831" t="s">
        <v>566</v>
      </c>
      <c r="B111" s="832" t="s">
        <v>567</v>
      </c>
      <c r="C111" s="835" t="s">
        <v>585</v>
      </c>
      <c r="D111" s="863" t="s">
        <v>586</v>
      </c>
      <c r="E111" s="835" t="s">
        <v>2285</v>
      </c>
      <c r="F111" s="863" t="s">
        <v>2286</v>
      </c>
      <c r="G111" s="835" t="s">
        <v>2505</v>
      </c>
      <c r="H111" s="835" t="s">
        <v>2506</v>
      </c>
      <c r="I111" s="849">
        <v>1.9900000095367432</v>
      </c>
      <c r="J111" s="849">
        <v>600</v>
      </c>
      <c r="K111" s="850">
        <v>1194</v>
      </c>
    </row>
    <row r="112" spans="1:11" ht="14.4" customHeight="1" x14ac:dyDescent="0.3">
      <c r="A112" s="831" t="s">
        <v>566</v>
      </c>
      <c r="B112" s="832" t="s">
        <v>567</v>
      </c>
      <c r="C112" s="835" t="s">
        <v>585</v>
      </c>
      <c r="D112" s="863" t="s">
        <v>586</v>
      </c>
      <c r="E112" s="835" t="s">
        <v>2285</v>
      </c>
      <c r="F112" s="863" t="s">
        <v>2286</v>
      </c>
      <c r="G112" s="835" t="s">
        <v>2507</v>
      </c>
      <c r="H112" s="835" t="s">
        <v>2508</v>
      </c>
      <c r="I112" s="849">
        <v>2.0399999618530273</v>
      </c>
      <c r="J112" s="849">
        <v>100</v>
      </c>
      <c r="K112" s="850">
        <v>204</v>
      </c>
    </row>
    <row r="113" spans="1:11" ht="14.4" customHeight="1" x14ac:dyDescent="0.3">
      <c r="A113" s="831" t="s">
        <v>566</v>
      </c>
      <c r="B113" s="832" t="s">
        <v>567</v>
      </c>
      <c r="C113" s="835" t="s">
        <v>585</v>
      </c>
      <c r="D113" s="863" t="s">
        <v>586</v>
      </c>
      <c r="E113" s="835" t="s">
        <v>2285</v>
      </c>
      <c r="F113" s="863" t="s">
        <v>2286</v>
      </c>
      <c r="G113" s="835" t="s">
        <v>2509</v>
      </c>
      <c r="H113" s="835" t="s">
        <v>2510</v>
      </c>
      <c r="I113" s="849">
        <v>1.9299999475479126</v>
      </c>
      <c r="J113" s="849">
        <v>500</v>
      </c>
      <c r="K113" s="850">
        <v>965</v>
      </c>
    </row>
    <row r="114" spans="1:11" ht="14.4" customHeight="1" x14ac:dyDescent="0.3">
      <c r="A114" s="831" t="s">
        <v>566</v>
      </c>
      <c r="B114" s="832" t="s">
        <v>567</v>
      </c>
      <c r="C114" s="835" t="s">
        <v>585</v>
      </c>
      <c r="D114" s="863" t="s">
        <v>586</v>
      </c>
      <c r="E114" s="835" t="s">
        <v>2285</v>
      </c>
      <c r="F114" s="863" t="s">
        <v>2286</v>
      </c>
      <c r="G114" s="835" t="s">
        <v>2511</v>
      </c>
      <c r="H114" s="835" t="s">
        <v>2512</v>
      </c>
      <c r="I114" s="849">
        <v>3.0699999332427979</v>
      </c>
      <c r="J114" s="849">
        <v>1100</v>
      </c>
      <c r="K114" s="850">
        <v>3377</v>
      </c>
    </row>
    <row r="115" spans="1:11" ht="14.4" customHeight="1" x14ac:dyDescent="0.3">
      <c r="A115" s="831" t="s">
        <v>566</v>
      </c>
      <c r="B115" s="832" t="s">
        <v>567</v>
      </c>
      <c r="C115" s="835" t="s">
        <v>585</v>
      </c>
      <c r="D115" s="863" t="s">
        <v>586</v>
      </c>
      <c r="E115" s="835" t="s">
        <v>2285</v>
      </c>
      <c r="F115" s="863" t="s">
        <v>2286</v>
      </c>
      <c r="G115" s="835" t="s">
        <v>2513</v>
      </c>
      <c r="H115" s="835" t="s">
        <v>2514</v>
      </c>
      <c r="I115" s="849">
        <v>2.1700000762939453</v>
      </c>
      <c r="J115" s="849">
        <v>600</v>
      </c>
      <c r="K115" s="850">
        <v>1302</v>
      </c>
    </row>
    <row r="116" spans="1:11" ht="14.4" customHeight="1" x14ac:dyDescent="0.3">
      <c r="A116" s="831" t="s">
        <v>566</v>
      </c>
      <c r="B116" s="832" t="s">
        <v>567</v>
      </c>
      <c r="C116" s="835" t="s">
        <v>585</v>
      </c>
      <c r="D116" s="863" t="s">
        <v>586</v>
      </c>
      <c r="E116" s="835" t="s">
        <v>2285</v>
      </c>
      <c r="F116" s="863" t="s">
        <v>2286</v>
      </c>
      <c r="G116" s="835" t="s">
        <v>2515</v>
      </c>
      <c r="H116" s="835" t="s">
        <v>2516</v>
      </c>
      <c r="I116" s="849">
        <v>21.229999542236328</v>
      </c>
      <c r="J116" s="849">
        <v>100</v>
      </c>
      <c r="K116" s="850">
        <v>2123</v>
      </c>
    </row>
    <row r="117" spans="1:11" ht="14.4" customHeight="1" x14ac:dyDescent="0.3">
      <c r="A117" s="831" t="s">
        <v>566</v>
      </c>
      <c r="B117" s="832" t="s">
        <v>567</v>
      </c>
      <c r="C117" s="835" t="s">
        <v>585</v>
      </c>
      <c r="D117" s="863" t="s">
        <v>586</v>
      </c>
      <c r="E117" s="835" t="s">
        <v>2285</v>
      </c>
      <c r="F117" s="863" t="s">
        <v>2286</v>
      </c>
      <c r="G117" s="835" t="s">
        <v>2517</v>
      </c>
      <c r="H117" s="835" t="s">
        <v>2518</v>
      </c>
      <c r="I117" s="849">
        <v>2.5099999904632568</v>
      </c>
      <c r="J117" s="849">
        <v>600</v>
      </c>
      <c r="K117" s="850">
        <v>1506</v>
      </c>
    </row>
    <row r="118" spans="1:11" ht="14.4" customHeight="1" x14ac:dyDescent="0.3">
      <c r="A118" s="831" t="s">
        <v>566</v>
      </c>
      <c r="B118" s="832" t="s">
        <v>567</v>
      </c>
      <c r="C118" s="835" t="s">
        <v>585</v>
      </c>
      <c r="D118" s="863" t="s">
        <v>586</v>
      </c>
      <c r="E118" s="835" t="s">
        <v>2285</v>
      </c>
      <c r="F118" s="863" t="s">
        <v>2286</v>
      </c>
      <c r="G118" s="835" t="s">
        <v>2519</v>
      </c>
      <c r="H118" s="835" t="s">
        <v>2520</v>
      </c>
      <c r="I118" s="849">
        <v>2.5299999713897705</v>
      </c>
      <c r="J118" s="849">
        <v>50</v>
      </c>
      <c r="K118" s="850">
        <v>126.5</v>
      </c>
    </row>
    <row r="119" spans="1:11" ht="14.4" customHeight="1" x14ac:dyDescent="0.3">
      <c r="A119" s="831" t="s">
        <v>566</v>
      </c>
      <c r="B119" s="832" t="s">
        <v>567</v>
      </c>
      <c r="C119" s="835" t="s">
        <v>585</v>
      </c>
      <c r="D119" s="863" t="s">
        <v>586</v>
      </c>
      <c r="E119" s="835" t="s">
        <v>2285</v>
      </c>
      <c r="F119" s="863" t="s">
        <v>2286</v>
      </c>
      <c r="G119" s="835" t="s">
        <v>2521</v>
      </c>
      <c r="H119" s="835" t="s">
        <v>2522</v>
      </c>
      <c r="I119" s="849">
        <v>2.8199999332427979</v>
      </c>
      <c r="J119" s="849">
        <v>50</v>
      </c>
      <c r="K119" s="850">
        <v>141</v>
      </c>
    </row>
    <row r="120" spans="1:11" ht="14.4" customHeight="1" x14ac:dyDescent="0.3">
      <c r="A120" s="831" t="s">
        <v>566</v>
      </c>
      <c r="B120" s="832" t="s">
        <v>567</v>
      </c>
      <c r="C120" s="835" t="s">
        <v>585</v>
      </c>
      <c r="D120" s="863" t="s">
        <v>586</v>
      </c>
      <c r="E120" s="835" t="s">
        <v>2293</v>
      </c>
      <c r="F120" s="863" t="s">
        <v>2294</v>
      </c>
      <c r="G120" s="835" t="s">
        <v>2523</v>
      </c>
      <c r="H120" s="835" t="s">
        <v>2524</v>
      </c>
      <c r="I120" s="849">
        <v>162.6300048828125</v>
      </c>
      <c r="J120" s="849">
        <v>60</v>
      </c>
      <c r="K120" s="850">
        <v>9757.6396484375</v>
      </c>
    </row>
    <row r="121" spans="1:11" ht="14.4" customHeight="1" x14ac:dyDescent="0.3">
      <c r="A121" s="831" t="s">
        <v>566</v>
      </c>
      <c r="B121" s="832" t="s">
        <v>567</v>
      </c>
      <c r="C121" s="835" t="s">
        <v>585</v>
      </c>
      <c r="D121" s="863" t="s">
        <v>586</v>
      </c>
      <c r="E121" s="835" t="s">
        <v>2293</v>
      </c>
      <c r="F121" s="863" t="s">
        <v>2294</v>
      </c>
      <c r="G121" s="835" t="s">
        <v>2525</v>
      </c>
      <c r="H121" s="835" t="s">
        <v>2526</v>
      </c>
      <c r="I121" s="849">
        <v>136.61000061035156</v>
      </c>
      <c r="J121" s="849">
        <v>120</v>
      </c>
      <c r="K121" s="850">
        <v>16393.07958984375</v>
      </c>
    </row>
    <row r="122" spans="1:11" ht="14.4" customHeight="1" x14ac:dyDescent="0.3">
      <c r="A122" s="831" t="s">
        <v>566</v>
      </c>
      <c r="B122" s="832" t="s">
        <v>567</v>
      </c>
      <c r="C122" s="835" t="s">
        <v>585</v>
      </c>
      <c r="D122" s="863" t="s">
        <v>586</v>
      </c>
      <c r="E122" s="835" t="s">
        <v>2293</v>
      </c>
      <c r="F122" s="863" t="s">
        <v>2294</v>
      </c>
      <c r="G122" s="835" t="s">
        <v>2527</v>
      </c>
      <c r="H122" s="835" t="s">
        <v>2528</v>
      </c>
      <c r="I122" s="849">
        <v>62.610000610351563</v>
      </c>
      <c r="J122" s="849">
        <v>50</v>
      </c>
      <c r="K122" s="850">
        <v>3130.27001953125</v>
      </c>
    </row>
    <row r="123" spans="1:11" ht="14.4" customHeight="1" x14ac:dyDescent="0.3">
      <c r="A123" s="831" t="s">
        <v>566</v>
      </c>
      <c r="B123" s="832" t="s">
        <v>567</v>
      </c>
      <c r="C123" s="835" t="s">
        <v>585</v>
      </c>
      <c r="D123" s="863" t="s">
        <v>586</v>
      </c>
      <c r="E123" s="835" t="s">
        <v>2297</v>
      </c>
      <c r="F123" s="863" t="s">
        <v>2298</v>
      </c>
      <c r="G123" s="835" t="s">
        <v>2529</v>
      </c>
      <c r="H123" s="835" t="s">
        <v>2530</v>
      </c>
      <c r="I123" s="849">
        <v>0.31000000238418579</v>
      </c>
      <c r="J123" s="849">
        <v>400</v>
      </c>
      <c r="K123" s="850">
        <v>124</v>
      </c>
    </row>
    <row r="124" spans="1:11" ht="14.4" customHeight="1" x14ac:dyDescent="0.3">
      <c r="A124" s="831" t="s">
        <v>566</v>
      </c>
      <c r="B124" s="832" t="s">
        <v>567</v>
      </c>
      <c r="C124" s="835" t="s">
        <v>585</v>
      </c>
      <c r="D124" s="863" t="s">
        <v>586</v>
      </c>
      <c r="E124" s="835" t="s">
        <v>2297</v>
      </c>
      <c r="F124" s="863" t="s">
        <v>2298</v>
      </c>
      <c r="G124" s="835" t="s">
        <v>2531</v>
      </c>
      <c r="H124" s="835" t="s">
        <v>2532</v>
      </c>
      <c r="I124" s="849">
        <v>0.30000001192092896</v>
      </c>
      <c r="J124" s="849">
        <v>400</v>
      </c>
      <c r="K124" s="850">
        <v>120</v>
      </c>
    </row>
    <row r="125" spans="1:11" ht="14.4" customHeight="1" x14ac:dyDescent="0.3">
      <c r="A125" s="831" t="s">
        <v>566</v>
      </c>
      <c r="B125" s="832" t="s">
        <v>567</v>
      </c>
      <c r="C125" s="835" t="s">
        <v>585</v>
      </c>
      <c r="D125" s="863" t="s">
        <v>586</v>
      </c>
      <c r="E125" s="835" t="s">
        <v>2305</v>
      </c>
      <c r="F125" s="863" t="s">
        <v>2306</v>
      </c>
      <c r="G125" s="835" t="s">
        <v>2533</v>
      </c>
      <c r="H125" s="835" t="s">
        <v>2534</v>
      </c>
      <c r="I125" s="849">
        <v>0.62999999523162842</v>
      </c>
      <c r="J125" s="849">
        <v>12000</v>
      </c>
      <c r="K125" s="850">
        <v>7560</v>
      </c>
    </row>
    <row r="126" spans="1:11" ht="14.4" customHeight="1" x14ac:dyDescent="0.3">
      <c r="A126" s="831" t="s">
        <v>566</v>
      </c>
      <c r="B126" s="832" t="s">
        <v>567</v>
      </c>
      <c r="C126" s="835" t="s">
        <v>585</v>
      </c>
      <c r="D126" s="863" t="s">
        <v>586</v>
      </c>
      <c r="E126" s="835" t="s">
        <v>2305</v>
      </c>
      <c r="F126" s="863" t="s">
        <v>2306</v>
      </c>
      <c r="G126" s="835" t="s">
        <v>2307</v>
      </c>
      <c r="H126" s="835" t="s">
        <v>2308</v>
      </c>
      <c r="I126" s="849">
        <v>0.62999999523162842</v>
      </c>
      <c r="J126" s="849">
        <v>14000</v>
      </c>
      <c r="K126" s="850">
        <v>8820</v>
      </c>
    </row>
    <row r="127" spans="1:11" ht="14.4" customHeight="1" x14ac:dyDescent="0.3">
      <c r="A127" s="831" t="s">
        <v>566</v>
      </c>
      <c r="B127" s="832" t="s">
        <v>567</v>
      </c>
      <c r="C127" s="835" t="s">
        <v>585</v>
      </c>
      <c r="D127" s="863" t="s">
        <v>586</v>
      </c>
      <c r="E127" s="835" t="s">
        <v>2305</v>
      </c>
      <c r="F127" s="863" t="s">
        <v>2306</v>
      </c>
      <c r="G127" s="835" t="s">
        <v>2535</v>
      </c>
      <c r="H127" s="835" t="s">
        <v>2536</v>
      </c>
      <c r="I127" s="849">
        <v>0.62999999523162842</v>
      </c>
      <c r="J127" s="849">
        <v>6000</v>
      </c>
      <c r="K127" s="850">
        <v>3780</v>
      </c>
    </row>
    <row r="128" spans="1:11" ht="14.4" customHeight="1" x14ac:dyDescent="0.3">
      <c r="A128" s="831" t="s">
        <v>566</v>
      </c>
      <c r="B128" s="832" t="s">
        <v>567</v>
      </c>
      <c r="C128" s="835" t="s">
        <v>585</v>
      </c>
      <c r="D128" s="863" t="s">
        <v>586</v>
      </c>
      <c r="E128" s="835" t="s">
        <v>2305</v>
      </c>
      <c r="F128" s="863" t="s">
        <v>2306</v>
      </c>
      <c r="G128" s="835" t="s">
        <v>2537</v>
      </c>
      <c r="H128" s="835" t="s">
        <v>2538</v>
      </c>
      <c r="I128" s="849">
        <v>12.590000152587891</v>
      </c>
      <c r="J128" s="849">
        <v>100</v>
      </c>
      <c r="K128" s="850">
        <v>1259</v>
      </c>
    </row>
    <row r="129" spans="1:11" ht="14.4" customHeight="1" x14ac:dyDescent="0.3">
      <c r="A129" s="831" t="s">
        <v>566</v>
      </c>
      <c r="B129" s="832" t="s">
        <v>567</v>
      </c>
      <c r="C129" s="835" t="s">
        <v>585</v>
      </c>
      <c r="D129" s="863" t="s">
        <v>586</v>
      </c>
      <c r="E129" s="835" t="s">
        <v>2305</v>
      </c>
      <c r="F129" s="863" t="s">
        <v>2306</v>
      </c>
      <c r="G129" s="835" t="s">
        <v>2539</v>
      </c>
      <c r="H129" s="835" t="s">
        <v>2540</v>
      </c>
      <c r="I129" s="849">
        <v>12.579999923706055</v>
      </c>
      <c r="J129" s="849">
        <v>100</v>
      </c>
      <c r="K129" s="850">
        <v>1258</v>
      </c>
    </row>
    <row r="130" spans="1:11" ht="14.4" customHeight="1" x14ac:dyDescent="0.3">
      <c r="A130" s="831" t="s">
        <v>566</v>
      </c>
      <c r="B130" s="832" t="s">
        <v>567</v>
      </c>
      <c r="C130" s="835" t="s">
        <v>585</v>
      </c>
      <c r="D130" s="863" t="s">
        <v>586</v>
      </c>
      <c r="E130" s="835" t="s">
        <v>2305</v>
      </c>
      <c r="F130" s="863" t="s">
        <v>2306</v>
      </c>
      <c r="G130" s="835" t="s">
        <v>2541</v>
      </c>
      <c r="H130" s="835" t="s">
        <v>2542</v>
      </c>
      <c r="I130" s="849">
        <v>12.590000152587891</v>
      </c>
      <c r="J130" s="849">
        <v>100</v>
      </c>
      <c r="K130" s="850">
        <v>1259</v>
      </c>
    </row>
    <row r="131" spans="1:11" ht="14.4" customHeight="1" x14ac:dyDescent="0.3">
      <c r="A131" s="831" t="s">
        <v>566</v>
      </c>
      <c r="B131" s="832" t="s">
        <v>567</v>
      </c>
      <c r="C131" s="835" t="s">
        <v>585</v>
      </c>
      <c r="D131" s="863" t="s">
        <v>586</v>
      </c>
      <c r="E131" s="835" t="s">
        <v>2305</v>
      </c>
      <c r="F131" s="863" t="s">
        <v>2306</v>
      </c>
      <c r="G131" s="835" t="s">
        <v>2543</v>
      </c>
      <c r="H131" s="835" t="s">
        <v>2544</v>
      </c>
      <c r="I131" s="849">
        <v>12.579999923706055</v>
      </c>
      <c r="J131" s="849">
        <v>150</v>
      </c>
      <c r="K131" s="850">
        <v>1887</v>
      </c>
    </row>
    <row r="132" spans="1:11" ht="14.4" customHeight="1" x14ac:dyDescent="0.3">
      <c r="A132" s="831" t="s">
        <v>566</v>
      </c>
      <c r="B132" s="832" t="s">
        <v>567</v>
      </c>
      <c r="C132" s="835" t="s">
        <v>585</v>
      </c>
      <c r="D132" s="863" t="s">
        <v>586</v>
      </c>
      <c r="E132" s="835" t="s">
        <v>2545</v>
      </c>
      <c r="F132" s="863" t="s">
        <v>2546</v>
      </c>
      <c r="G132" s="835" t="s">
        <v>2547</v>
      </c>
      <c r="H132" s="835" t="s">
        <v>2548</v>
      </c>
      <c r="I132" s="849">
        <v>319.91000366210937</v>
      </c>
      <c r="J132" s="849">
        <v>40</v>
      </c>
      <c r="K132" s="850">
        <v>12796.4697265625</v>
      </c>
    </row>
    <row r="133" spans="1:11" ht="14.4" customHeight="1" x14ac:dyDescent="0.3">
      <c r="A133" s="831" t="s">
        <v>566</v>
      </c>
      <c r="B133" s="832" t="s">
        <v>567</v>
      </c>
      <c r="C133" s="835" t="s">
        <v>585</v>
      </c>
      <c r="D133" s="863" t="s">
        <v>586</v>
      </c>
      <c r="E133" s="835" t="s">
        <v>2545</v>
      </c>
      <c r="F133" s="863" t="s">
        <v>2546</v>
      </c>
      <c r="G133" s="835" t="s">
        <v>2549</v>
      </c>
      <c r="H133" s="835" t="s">
        <v>2550</v>
      </c>
      <c r="I133" s="849">
        <v>568.78997802734375</v>
      </c>
      <c r="J133" s="849">
        <v>10</v>
      </c>
      <c r="K133" s="850">
        <v>5687.85009765625</v>
      </c>
    </row>
    <row r="134" spans="1:11" ht="14.4" customHeight="1" x14ac:dyDescent="0.3">
      <c r="A134" s="831" t="s">
        <v>566</v>
      </c>
      <c r="B134" s="832" t="s">
        <v>567</v>
      </c>
      <c r="C134" s="835" t="s">
        <v>585</v>
      </c>
      <c r="D134" s="863" t="s">
        <v>586</v>
      </c>
      <c r="E134" s="835" t="s">
        <v>2545</v>
      </c>
      <c r="F134" s="863" t="s">
        <v>2546</v>
      </c>
      <c r="G134" s="835" t="s">
        <v>2551</v>
      </c>
      <c r="H134" s="835" t="s">
        <v>2552</v>
      </c>
      <c r="I134" s="849">
        <v>1849.9100341796875</v>
      </c>
      <c r="J134" s="849">
        <v>5</v>
      </c>
      <c r="K134" s="850">
        <v>9249.5400390625</v>
      </c>
    </row>
    <row r="135" spans="1:11" ht="14.4" customHeight="1" x14ac:dyDescent="0.3">
      <c r="A135" s="831" t="s">
        <v>566</v>
      </c>
      <c r="B135" s="832" t="s">
        <v>567</v>
      </c>
      <c r="C135" s="835" t="s">
        <v>585</v>
      </c>
      <c r="D135" s="863" t="s">
        <v>586</v>
      </c>
      <c r="E135" s="835" t="s">
        <v>2545</v>
      </c>
      <c r="F135" s="863" t="s">
        <v>2546</v>
      </c>
      <c r="G135" s="835" t="s">
        <v>2553</v>
      </c>
      <c r="H135" s="835" t="s">
        <v>2554</v>
      </c>
      <c r="I135" s="849">
        <v>956.29998779296875</v>
      </c>
      <c r="J135" s="849">
        <v>5</v>
      </c>
      <c r="K135" s="850">
        <v>4781.5</v>
      </c>
    </row>
    <row r="136" spans="1:11" ht="14.4" customHeight="1" x14ac:dyDescent="0.3">
      <c r="A136" s="831" t="s">
        <v>566</v>
      </c>
      <c r="B136" s="832" t="s">
        <v>567</v>
      </c>
      <c r="C136" s="835" t="s">
        <v>585</v>
      </c>
      <c r="D136" s="863" t="s">
        <v>586</v>
      </c>
      <c r="E136" s="835" t="s">
        <v>2545</v>
      </c>
      <c r="F136" s="863" t="s">
        <v>2546</v>
      </c>
      <c r="G136" s="835" t="s">
        <v>2555</v>
      </c>
      <c r="H136" s="835" t="s">
        <v>2556</v>
      </c>
      <c r="I136" s="849">
        <v>1632.260009765625</v>
      </c>
      <c r="J136" s="849">
        <v>5</v>
      </c>
      <c r="K136" s="850">
        <v>8161.31982421875</v>
      </c>
    </row>
    <row r="137" spans="1:11" ht="14.4" customHeight="1" x14ac:dyDescent="0.3">
      <c r="A137" s="831" t="s">
        <v>566</v>
      </c>
      <c r="B137" s="832" t="s">
        <v>567</v>
      </c>
      <c r="C137" s="835" t="s">
        <v>585</v>
      </c>
      <c r="D137" s="863" t="s">
        <v>586</v>
      </c>
      <c r="E137" s="835" t="s">
        <v>2545</v>
      </c>
      <c r="F137" s="863" t="s">
        <v>2546</v>
      </c>
      <c r="G137" s="835" t="s">
        <v>2557</v>
      </c>
      <c r="H137" s="835" t="s">
        <v>2558</v>
      </c>
      <c r="I137" s="849">
        <v>346.5</v>
      </c>
      <c r="J137" s="849">
        <v>10</v>
      </c>
      <c r="K137" s="850">
        <v>3464.9599609375</v>
      </c>
    </row>
    <row r="138" spans="1:11" ht="14.4" customHeight="1" x14ac:dyDescent="0.3">
      <c r="A138" s="831" t="s">
        <v>566</v>
      </c>
      <c r="B138" s="832" t="s">
        <v>567</v>
      </c>
      <c r="C138" s="835" t="s">
        <v>585</v>
      </c>
      <c r="D138" s="863" t="s">
        <v>586</v>
      </c>
      <c r="E138" s="835" t="s">
        <v>2559</v>
      </c>
      <c r="F138" s="863" t="s">
        <v>2560</v>
      </c>
      <c r="G138" s="835" t="s">
        <v>2561</v>
      </c>
      <c r="H138" s="835" t="s">
        <v>2562</v>
      </c>
      <c r="I138" s="849">
        <v>23.479999542236328</v>
      </c>
      <c r="J138" s="849">
        <v>30</v>
      </c>
      <c r="K138" s="850">
        <v>704.4000244140625</v>
      </c>
    </row>
    <row r="139" spans="1:11" ht="14.4" customHeight="1" x14ac:dyDescent="0.3">
      <c r="A139" s="831" t="s">
        <v>566</v>
      </c>
      <c r="B139" s="832" t="s">
        <v>567</v>
      </c>
      <c r="C139" s="835" t="s">
        <v>585</v>
      </c>
      <c r="D139" s="863" t="s">
        <v>586</v>
      </c>
      <c r="E139" s="835" t="s">
        <v>2559</v>
      </c>
      <c r="F139" s="863" t="s">
        <v>2560</v>
      </c>
      <c r="G139" s="835" t="s">
        <v>2563</v>
      </c>
      <c r="H139" s="835" t="s">
        <v>2564</v>
      </c>
      <c r="I139" s="849">
        <v>13</v>
      </c>
      <c r="J139" s="849">
        <v>50</v>
      </c>
      <c r="K139" s="850">
        <v>650</v>
      </c>
    </row>
    <row r="140" spans="1:11" ht="14.4" customHeight="1" x14ac:dyDescent="0.3">
      <c r="A140" s="831" t="s">
        <v>566</v>
      </c>
      <c r="B140" s="832" t="s">
        <v>567</v>
      </c>
      <c r="C140" s="835" t="s">
        <v>585</v>
      </c>
      <c r="D140" s="863" t="s">
        <v>586</v>
      </c>
      <c r="E140" s="835" t="s">
        <v>2559</v>
      </c>
      <c r="F140" s="863" t="s">
        <v>2560</v>
      </c>
      <c r="G140" s="835" t="s">
        <v>2565</v>
      </c>
      <c r="H140" s="835" t="s">
        <v>2566</v>
      </c>
      <c r="I140" s="849">
        <v>66.400001525878906</v>
      </c>
      <c r="J140" s="849">
        <v>100</v>
      </c>
      <c r="K140" s="850">
        <v>6640.47998046875</v>
      </c>
    </row>
    <row r="141" spans="1:11" ht="14.4" customHeight="1" x14ac:dyDescent="0.3">
      <c r="A141" s="831" t="s">
        <v>566</v>
      </c>
      <c r="B141" s="832" t="s">
        <v>567</v>
      </c>
      <c r="C141" s="835" t="s">
        <v>585</v>
      </c>
      <c r="D141" s="863" t="s">
        <v>586</v>
      </c>
      <c r="E141" s="835" t="s">
        <v>2559</v>
      </c>
      <c r="F141" s="863" t="s">
        <v>2560</v>
      </c>
      <c r="G141" s="835" t="s">
        <v>2567</v>
      </c>
      <c r="H141" s="835" t="s">
        <v>2568</v>
      </c>
      <c r="I141" s="849">
        <v>50.599998474121094</v>
      </c>
      <c r="J141" s="849">
        <v>70</v>
      </c>
      <c r="K141" s="850">
        <v>3542.14990234375</v>
      </c>
    </row>
    <row r="142" spans="1:11" ht="14.4" customHeight="1" x14ac:dyDescent="0.3">
      <c r="A142" s="831" t="s">
        <v>566</v>
      </c>
      <c r="B142" s="832" t="s">
        <v>567</v>
      </c>
      <c r="C142" s="835" t="s">
        <v>585</v>
      </c>
      <c r="D142" s="863" t="s">
        <v>586</v>
      </c>
      <c r="E142" s="835" t="s">
        <v>2559</v>
      </c>
      <c r="F142" s="863" t="s">
        <v>2560</v>
      </c>
      <c r="G142" s="835" t="s">
        <v>2569</v>
      </c>
      <c r="H142" s="835" t="s">
        <v>2570</v>
      </c>
      <c r="I142" s="849">
        <v>511.82998657226562</v>
      </c>
      <c r="J142" s="849">
        <v>100</v>
      </c>
      <c r="K142" s="850">
        <v>51182.998046875</v>
      </c>
    </row>
    <row r="143" spans="1:11" ht="14.4" customHeight="1" x14ac:dyDescent="0.3">
      <c r="A143" s="831" t="s">
        <v>566</v>
      </c>
      <c r="B143" s="832" t="s">
        <v>567</v>
      </c>
      <c r="C143" s="835" t="s">
        <v>588</v>
      </c>
      <c r="D143" s="863" t="s">
        <v>589</v>
      </c>
      <c r="E143" s="835" t="s">
        <v>2281</v>
      </c>
      <c r="F143" s="863" t="s">
        <v>2282</v>
      </c>
      <c r="G143" s="835" t="s">
        <v>2571</v>
      </c>
      <c r="H143" s="835" t="s">
        <v>2572</v>
      </c>
      <c r="I143" s="849">
        <v>1.3799999952316284</v>
      </c>
      <c r="J143" s="849">
        <v>1200</v>
      </c>
      <c r="K143" s="850">
        <v>1656</v>
      </c>
    </row>
    <row r="144" spans="1:11" ht="14.4" customHeight="1" x14ac:dyDescent="0.3">
      <c r="A144" s="831" t="s">
        <v>566</v>
      </c>
      <c r="B144" s="832" t="s">
        <v>567</v>
      </c>
      <c r="C144" s="835" t="s">
        <v>588</v>
      </c>
      <c r="D144" s="863" t="s">
        <v>589</v>
      </c>
      <c r="E144" s="835" t="s">
        <v>2281</v>
      </c>
      <c r="F144" s="863" t="s">
        <v>2282</v>
      </c>
      <c r="G144" s="835" t="s">
        <v>2573</v>
      </c>
      <c r="H144" s="835" t="s">
        <v>2574</v>
      </c>
      <c r="I144" s="849">
        <v>1.5199999809265137</v>
      </c>
      <c r="J144" s="849">
        <v>200</v>
      </c>
      <c r="K144" s="850">
        <v>304</v>
      </c>
    </row>
    <row r="145" spans="1:11" ht="14.4" customHeight="1" x14ac:dyDescent="0.3">
      <c r="A145" s="831" t="s">
        <v>566</v>
      </c>
      <c r="B145" s="832" t="s">
        <v>567</v>
      </c>
      <c r="C145" s="835" t="s">
        <v>588</v>
      </c>
      <c r="D145" s="863" t="s">
        <v>589</v>
      </c>
      <c r="E145" s="835" t="s">
        <v>2281</v>
      </c>
      <c r="F145" s="863" t="s">
        <v>2282</v>
      </c>
      <c r="G145" s="835" t="s">
        <v>2575</v>
      </c>
      <c r="H145" s="835" t="s">
        <v>2576</v>
      </c>
      <c r="I145" s="849">
        <v>26.170000076293945</v>
      </c>
      <c r="J145" s="849">
        <v>7</v>
      </c>
      <c r="K145" s="850">
        <v>183.19000244140625</v>
      </c>
    </row>
    <row r="146" spans="1:11" ht="14.4" customHeight="1" x14ac:dyDescent="0.3">
      <c r="A146" s="831" t="s">
        <v>566</v>
      </c>
      <c r="B146" s="832" t="s">
        <v>567</v>
      </c>
      <c r="C146" s="835" t="s">
        <v>588</v>
      </c>
      <c r="D146" s="863" t="s">
        <v>589</v>
      </c>
      <c r="E146" s="835" t="s">
        <v>2281</v>
      </c>
      <c r="F146" s="863" t="s">
        <v>2282</v>
      </c>
      <c r="G146" s="835" t="s">
        <v>2371</v>
      </c>
      <c r="H146" s="835" t="s">
        <v>2372</v>
      </c>
      <c r="I146" s="849">
        <v>15.026000022888184</v>
      </c>
      <c r="J146" s="849">
        <v>49</v>
      </c>
      <c r="K146" s="850">
        <v>736.27000045776367</v>
      </c>
    </row>
    <row r="147" spans="1:11" ht="14.4" customHeight="1" x14ac:dyDescent="0.3">
      <c r="A147" s="831" t="s">
        <v>566</v>
      </c>
      <c r="B147" s="832" t="s">
        <v>567</v>
      </c>
      <c r="C147" s="835" t="s">
        <v>588</v>
      </c>
      <c r="D147" s="863" t="s">
        <v>589</v>
      </c>
      <c r="E147" s="835" t="s">
        <v>2281</v>
      </c>
      <c r="F147" s="863" t="s">
        <v>2282</v>
      </c>
      <c r="G147" s="835" t="s">
        <v>2577</v>
      </c>
      <c r="H147" s="835" t="s">
        <v>2578</v>
      </c>
      <c r="I147" s="849">
        <v>23.916666666666668</v>
      </c>
      <c r="J147" s="849">
        <v>37</v>
      </c>
      <c r="K147" s="850">
        <v>884.92000579833984</v>
      </c>
    </row>
    <row r="148" spans="1:11" ht="14.4" customHeight="1" x14ac:dyDescent="0.3">
      <c r="A148" s="831" t="s">
        <v>566</v>
      </c>
      <c r="B148" s="832" t="s">
        <v>567</v>
      </c>
      <c r="C148" s="835" t="s">
        <v>588</v>
      </c>
      <c r="D148" s="863" t="s">
        <v>589</v>
      </c>
      <c r="E148" s="835" t="s">
        <v>2281</v>
      </c>
      <c r="F148" s="863" t="s">
        <v>2282</v>
      </c>
      <c r="G148" s="835" t="s">
        <v>2283</v>
      </c>
      <c r="H148" s="835" t="s">
        <v>2284</v>
      </c>
      <c r="I148" s="849">
        <v>41.537000274658205</v>
      </c>
      <c r="J148" s="849">
        <v>336</v>
      </c>
      <c r="K148" s="850">
        <v>13956.309936523438</v>
      </c>
    </row>
    <row r="149" spans="1:11" ht="14.4" customHeight="1" x14ac:dyDescent="0.3">
      <c r="A149" s="831" t="s">
        <v>566</v>
      </c>
      <c r="B149" s="832" t="s">
        <v>567</v>
      </c>
      <c r="C149" s="835" t="s">
        <v>588</v>
      </c>
      <c r="D149" s="863" t="s">
        <v>589</v>
      </c>
      <c r="E149" s="835" t="s">
        <v>2281</v>
      </c>
      <c r="F149" s="863" t="s">
        <v>2282</v>
      </c>
      <c r="G149" s="835" t="s">
        <v>2579</v>
      </c>
      <c r="H149" s="835" t="s">
        <v>2580</v>
      </c>
      <c r="I149" s="849">
        <v>39.104999542236328</v>
      </c>
      <c r="J149" s="849">
        <v>80</v>
      </c>
      <c r="K149" s="850">
        <v>3128.3599853515625</v>
      </c>
    </row>
    <row r="150" spans="1:11" ht="14.4" customHeight="1" x14ac:dyDescent="0.3">
      <c r="A150" s="831" t="s">
        <v>566</v>
      </c>
      <c r="B150" s="832" t="s">
        <v>567</v>
      </c>
      <c r="C150" s="835" t="s">
        <v>588</v>
      </c>
      <c r="D150" s="863" t="s">
        <v>589</v>
      </c>
      <c r="E150" s="835" t="s">
        <v>2281</v>
      </c>
      <c r="F150" s="863" t="s">
        <v>2282</v>
      </c>
      <c r="G150" s="835" t="s">
        <v>2581</v>
      </c>
      <c r="H150" s="835" t="s">
        <v>2582</v>
      </c>
      <c r="I150" s="849">
        <v>0.66750001907348633</v>
      </c>
      <c r="J150" s="849">
        <v>600</v>
      </c>
      <c r="K150" s="850">
        <v>400.5</v>
      </c>
    </row>
    <row r="151" spans="1:11" ht="14.4" customHeight="1" x14ac:dyDescent="0.3">
      <c r="A151" s="831" t="s">
        <v>566</v>
      </c>
      <c r="B151" s="832" t="s">
        <v>567</v>
      </c>
      <c r="C151" s="835" t="s">
        <v>588</v>
      </c>
      <c r="D151" s="863" t="s">
        <v>589</v>
      </c>
      <c r="E151" s="835" t="s">
        <v>2285</v>
      </c>
      <c r="F151" s="863" t="s">
        <v>2286</v>
      </c>
      <c r="G151" s="835" t="s">
        <v>2583</v>
      </c>
      <c r="H151" s="835" t="s">
        <v>2584</v>
      </c>
      <c r="I151" s="849">
        <v>13.810000419616699</v>
      </c>
      <c r="J151" s="849">
        <v>10</v>
      </c>
      <c r="K151" s="850">
        <v>138.05999755859375</v>
      </c>
    </row>
    <row r="152" spans="1:11" ht="14.4" customHeight="1" x14ac:dyDescent="0.3">
      <c r="A152" s="831" t="s">
        <v>566</v>
      </c>
      <c r="B152" s="832" t="s">
        <v>567</v>
      </c>
      <c r="C152" s="835" t="s">
        <v>588</v>
      </c>
      <c r="D152" s="863" t="s">
        <v>589</v>
      </c>
      <c r="E152" s="835" t="s">
        <v>2285</v>
      </c>
      <c r="F152" s="863" t="s">
        <v>2286</v>
      </c>
      <c r="G152" s="835" t="s">
        <v>2585</v>
      </c>
      <c r="H152" s="835" t="s">
        <v>2586</v>
      </c>
      <c r="I152" s="849">
        <v>2.9100000858306885</v>
      </c>
      <c r="J152" s="849">
        <v>100</v>
      </c>
      <c r="K152" s="850">
        <v>291</v>
      </c>
    </row>
    <row r="153" spans="1:11" ht="14.4" customHeight="1" x14ac:dyDescent="0.3">
      <c r="A153" s="831" t="s">
        <v>566</v>
      </c>
      <c r="B153" s="832" t="s">
        <v>567</v>
      </c>
      <c r="C153" s="835" t="s">
        <v>588</v>
      </c>
      <c r="D153" s="863" t="s">
        <v>589</v>
      </c>
      <c r="E153" s="835" t="s">
        <v>2285</v>
      </c>
      <c r="F153" s="863" t="s">
        <v>2286</v>
      </c>
      <c r="G153" s="835" t="s">
        <v>2587</v>
      </c>
      <c r="H153" s="835" t="s">
        <v>2588</v>
      </c>
      <c r="I153" s="849">
        <v>2.9000000953674316</v>
      </c>
      <c r="J153" s="849">
        <v>50</v>
      </c>
      <c r="K153" s="850">
        <v>145</v>
      </c>
    </row>
    <row r="154" spans="1:11" ht="14.4" customHeight="1" x14ac:dyDescent="0.3">
      <c r="A154" s="831" t="s">
        <v>566</v>
      </c>
      <c r="B154" s="832" t="s">
        <v>567</v>
      </c>
      <c r="C154" s="835" t="s">
        <v>588</v>
      </c>
      <c r="D154" s="863" t="s">
        <v>589</v>
      </c>
      <c r="E154" s="835" t="s">
        <v>2285</v>
      </c>
      <c r="F154" s="863" t="s">
        <v>2286</v>
      </c>
      <c r="G154" s="835" t="s">
        <v>2589</v>
      </c>
      <c r="H154" s="835" t="s">
        <v>2590</v>
      </c>
      <c r="I154" s="849">
        <v>2.9050000905990601</v>
      </c>
      <c r="J154" s="849">
        <v>100</v>
      </c>
      <c r="K154" s="850">
        <v>290.5</v>
      </c>
    </row>
    <row r="155" spans="1:11" ht="14.4" customHeight="1" x14ac:dyDescent="0.3">
      <c r="A155" s="831" t="s">
        <v>566</v>
      </c>
      <c r="B155" s="832" t="s">
        <v>567</v>
      </c>
      <c r="C155" s="835" t="s">
        <v>588</v>
      </c>
      <c r="D155" s="863" t="s">
        <v>589</v>
      </c>
      <c r="E155" s="835" t="s">
        <v>2285</v>
      </c>
      <c r="F155" s="863" t="s">
        <v>2286</v>
      </c>
      <c r="G155" s="835" t="s">
        <v>2591</v>
      </c>
      <c r="H155" s="835" t="s">
        <v>2592</v>
      </c>
      <c r="I155" s="849">
        <v>2.9000000953674316</v>
      </c>
      <c r="J155" s="849">
        <v>50</v>
      </c>
      <c r="K155" s="850">
        <v>145</v>
      </c>
    </row>
    <row r="156" spans="1:11" ht="14.4" customHeight="1" x14ac:dyDescent="0.3">
      <c r="A156" s="831" t="s">
        <v>566</v>
      </c>
      <c r="B156" s="832" t="s">
        <v>567</v>
      </c>
      <c r="C156" s="835" t="s">
        <v>588</v>
      </c>
      <c r="D156" s="863" t="s">
        <v>589</v>
      </c>
      <c r="E156" s="835" t="s">
        <v>2285</v>
      </c>
      <c r="F156" s="863" t="s">
        <v>2286</v>
      </c>
      <c r="G156" s="835" t="s">
        <v>2409</v>
      </c>
      <c r="H156" s="835" t="s">
        <v>2410</v>
      </c>
      <c r="I156" s="849">
        <v>1.9338461619157057</v>
      </c>
      <c r="J156" s="849">
        <v>4750</v>
      </c>
      <c r="K156" s="850">
        <v>9201.5</v>
      </c>
    </row>
    <row r="157" spans="1:11" ht="14.4" customHeight="1" x14ac:dyDescent="0.3">
      <c r="A157" s="831" t="s">
        <v>566</v>
      </c>
      <c r="B157" s="832" t="s">
        <v>567</v>
      </c>
      <c r="C157" s="835" t="s">
        <v>588</v>
      </c>
      <c r="D157" s="863" t="s">
        <v>589</v>
      </c>
      <c r="E157" s="835" t="s">
        <v>2285</v>
      </c>
      <c r="F157" s="863" t="s">
        <v>2286</v>
      </c>
      <c r="G157" s="835" t="s">
        <v>2593</v>
      </c>
      <c r="H157" s="835" t="s">
        <v>2594</v>
      </c>
      <c r="I157" s="849">
        <v>11.492307516244741</v>
      </c>
      <c r="J157" s="849">
        <v>1650</v>
      </c>
      <c r="K157" s="850">
        <v>18964.109985351563</v>
      </c>
    </row>
    <row r="158" spans="1:11" ht="14.4" customHeight="1" x14ac:dyDescent="0.3">
      <c r="A158" s="831" t="s">
        <v>566</v>
      </c>
      <c r="B158" s="832" t="s">
        <v>567</v>
      </c>
      <c r="C158" s="835" t="s">
        <v>588</v>
      </c>
      <c r="D158" s="863" t="s">
        <v>589</v>
      </c>
      <c r="E158" s="835" t="s">
        <v>2285</v>
      </c>
      <c r="F158" s="863" t="s">
        <v>2286</v>
      </c>
      <c r="G158" s="835" t="s">
        <v>2595</v>
      </c>
      <c r="H158" s="835" t="s">
        <v>2596</v>
      </c>
      <c r="I158" s="849">
        <v>11.143750071525574</v>
      </c>
      <c r="J158" s="849">
        <v>500</v>
      </c>
      <c r="K158" s="850">
        <v>5571.5</v>
      </c>
    </row>
    <row r="159" spans="1:11" ht="14.4" customHeight="1" x14ac:dyDescent="0.3">
      <c r="A159" s="831" t="s">
        <v>566</v>
      </c>
      <c r="B159" s="832" t="s">
        <v>567</v>
      </c>
      <c r="C159" s="835" t="s">
        <v>588</v>
      </c>
      <c r="D159" s="863" t="s">
        <v>589</v>
      </c>
      <c r="E159" s="835" t="s">
        <v>2285</v>
      </c>
      <c r="F159" s="863" t="s">
        <v>2286</v>
      </c>
      <c r="G159" s="835" t="s">
        <v>2597</v>
      </c>
      <c r="H159" s="835" t="s">
        <v>2598</v>
      </c>
      <c r="I159" s="849">
        <v>80.470001220703125</v>
      </c>
      <c r="J159" s="849">
        <v>25</v>
      </c>
      <c r="K159" s="850">
        <v>2011.6300048828125</v>
      </c>
    </row>
    <row r="160" spans="1:11" ht="14.4" customHeight="1" x14ac:dyDescent="0.3">
      <c r="A160" s="831" t="s">
        <v>566</v>
      </c>
      <c r="B160" s="832" t="s">
        <v>567</v>
      </c>
      <c r="C160" s="835" t="s">
        <v>588</v>
      </c>
      <c r="D160" s="863" t="s">
        <v>589</v>
      </c>
      <c r="E160" s="835" t="s">
        <v>2285</v>
      </c>
      <c r="F160" s="863" t="s">
        <v>2286</v>
      </c>
      <c r="G160" s="835" t="s">
        <v>2599</v>
      </c>
      <c r="H160" s="835" t="s">
        <v>2600</v>
      </c>
      <c r="I160" s="849">
        <v>22.639999389648438</v>
      </c>
      <c r="J160" s="849">
        <v>40</v>
      </c>
      <c r="K160" s="850">
        <v>905.5999755859375</v>
      </c>
    </row>
    <row r="161" spans="1:11" ht="14.4" customHeight="1" x14ac:dyDescent="0.3">
      <c r="A161" s="831" t="s">
        <v>566</v>
      </c>
      <c r="B161" s="832" t="s">
        <v>567</v>
      </c>
      <c r="C161" s="835" t="s">
        <v>588</v>
      </c>
      <c r="D161" s="863" t="s">
        <v>589</v>
      </c>
      <c r="E161" s="835" t="s">
        <v>2285</v>
      </c>
      <c r="F161" s="863" t="s">
        <v>2286</v>
      </c>
      <c r="G161" s="835" t="s">
        <v>2601</v>
      </c>
      <c r="H161" s="835" t="s">
        <v>2602</v>
      </c>
      <c r="I161" s="849">
        <v>6.1500000953674316</v>
      </c>
      <c r="J161" s="849">
        <v>1200</v>
      </c>
      <c r="K161" s="850">
        <v>7380</v>
      </c>
    </row>
    <row r="162" spans="1:11" ht="14.4" customHeight="1" x14ac:dyDescent="0.3">
      <c r="A162" s="831" t="s">
        <v>566</v>
      </c>
      <c r="B162" s="832" t="s">
        <v>567</v>
      </c>
      <c r="C162" s="835" t="s">
        <v>588</v>
      </c>
      <c r="D162" s="863" t="s">
        <v>589</v>
      </c>
      <c r="E162" s="835" t="s">
        <v>2285</v>
      </c>
      <c r="F162" s="863" t="s">
        <v>2286</v>
      </c>
      <c r="G162" s="835" t="s">
        <v>2289</v>
      </c>
      <c r="H162" s="835" t="s">
        <v>2290</v>
      </c>
      <c r="I162" s="849">
        <v>3.4600000381469727</v>
      </c>
      <c r="J162" s="849">
        <v>2120</v>
      </c>
      <c r="K162" s="850">
        <v>7335.199951171875</v>
      </c>
    </row>
    <row r="163" spans="1:11" ht="14.4" customHeight="1" x14ac:dyDescent="0.3">
      <c r="A163" s="831" t="s">
        <v>566</v>
      </c>
      <c r="B163" s="832" t="s">
        <v>567</v>
      </c>
      <c r="C163" s="835" t="s">
        <v>588</v>
      </c>
      <c r="D163" s="863" t="s">
        <v>589</v>
      </c>
      <c r="E163" s="835" t="s">
        <v>2285</v>
      </c>
      <c r="F163" s="863" t="s">
        <v>2286</v>
      </c>
      <c r="G163" s="835" t="s">
        <v>2603</v>
      </c>
      <c r="H163" s="835" t="s">
        <v>2604</v>
      </c>
      <c r="I163" s="849">
        <v>47.189998626708984</v>
      </c>
      <c r="J163" s="849">
        <v>10</v>
      </c>
      <c r="K163" s="850">
        <v>471.89999389648437</v>
      </c>
    </row>
    <row r="164" spans="1:11" ht="14.4" customHeight="1" x14ac:dyDescent="0.3">
      <c r="A164" s="831" t="s">
        <v>566</v>
      </c>
      <c r="B164" s="832" t="s">
        <v>567</v>
      </c>
      <c r="C164" s="835" t="s">
        <v>588</v>
      </c>
      <c r="D164" s="863" t="s">
        <v>589</v>
      </c>
      <c r="E164" s="835" t="s">
        <v>2285</v>
      </c>
      <c r="F164" s="863" t="s">
        <v>2286</v>
      </c>
      <c r="G164" s="835" t="s">
        <v>2605</v>
      </c>
      <c r="H164" s="835" t="s">
        <v>2606</v>
      </c>
      <c r="I164" s="849">
        <v>17.904999732971191</v>
      </c>
      <c r="J164" s="849">
        <v>20</v>
      </c>
      <c r="K164" s="850">
        <v>358.12001037597656</v>
      </c>
    </row>
    <row r="165" spans="1:11" ht="14.4" customHeight="1" x14ac:dyDescent="0.3">
      <c r="A165" s="831" t="s">
        <v>566</v>
      </c>
      <c r="B165" s="832" t="s">
        <v>567</v>
      </c>
      <c r="C165" s="835" t="s">
        <v>588</v>
      </c>
      <c r="D165" s="863" t="s">
        <v>589</v>
      </c>
      <c r="E165" s="835" t="s">
        <v>2285</v>
      </c>
      <c r="F165" s="863" t="s">
        <v>2286</v>
      </c>
      <c r="G165" s="835" t="s">
        <v>2607</v>
      </c>
      <c r="H165" s="835" t="s">
        <v>2608</v>
      </c>
      <c r="I165" s="849">
        <v>17.909999847412109</v>
      </c>
      <c r="J165" s="849">
        <v>10</v>
      </c>
      <c r="K165" s="850">
        <v>179.10000610351562</v>
      </c>
    </row>
    <row r="166" spans="1:11" ht="14.4" customHeight="1" x14ac:dyDescent="0.3">
      <c r="A166" s="831" t="s">
        <v>566</v>
      </c>
      <c r="B166" s="832" t="s">
        <v>567</v>
      </c>
      <c r="C166" s="835" t="s">
        <v>588</v>
      </c>
      <c r="D166" s="863" t="s">
        <v>589</v>
      </c>
      <c r="E166" s="835" t="s">
        <v>2285</v>
      </c>
      <c r="F166" s="863" t="s">
        <v>2286</v>
      </c>
      <c r="G166" s="835" t="s">
        <v>2609</v>
      </c>
      <c r="H166" s="835" t="s">
        <v>2610</v>
      </c>
      <c r="I166" s="849">
        <v>17.913333257039387</v>
      </c>
      <c r="J166" s="849">
        <v>35</v>
      </c>
      <c r="K166" s="850">
        <v>626.91001892089844</v>
      </c>
    </row>
    <row r="167" spans="1:11" ht="14.4" customHeight="1" x14ac:dyDescent="0.3">
      <c r="A167" s="831" t="s">
        <v>566</v>
      </c>
      <c r="B167" s="832" t="s">
        <v>567</v>
      </c>
      <c r="C167" s="835" t="s">
        <v>588</v>
      </c>
      <c r="D167" s="863" t="s">
        <v>589</v>
      </c>
      <c r="E167" s="835" t="s">
        <v>2285</v>
      </c>
      <c r="F167" s="863" t="s">
        <v>2286</v>
      </c>
      <c r="G167" s="835" t="s">
        <v>2611</v>
      </c>
      <c r="H167" s="835" t="s">
        <v>2612</v>
      </c>
      <c r="I167" s="849">
        <v>17.907777574327255</v>
      </c>
      <c r="J167" s="849">
        <v>376</v>
      </c>
      <c r="K167" s="850">
        <v>6733.8600234985352</v>
      </c>
    </row>
    <row r="168" spans="1:11" ht="14.4" customHeight="1" x14ac:dyDescent="0.3">
      <c r="A168" s="831" t="s">
        <v>566</v>
      </c>
      <c r="B168" s="832" t="s">
        <v>567</v>
      </c>
      <c r="C168" s="835" t="s">
        <v>588</v>
      </c>
      <c r="D168" s="863" t="s">
        <v>589</v>
      </c>
      <c r="E168" s="835" t="s">
        <v>2285</v>
      </c>
      <c r="F168" s="863" t="s">
        <v>2286</v>
      </c>
      <c r="G168" s="835" t="s">
        <v>2613</v>
      </c>
      <c r="H168" s="835" t="s">
        <v>2614</v>
      </c>
      <c r="I168" s="849">
        <v>17.909999847412109</v>
      </c>
      <c r="J168" s="849">
        <v>190</v>
      </c>
      <c r="K168" s="850">
        <v>3402.8999633789062</v>
      </c>
    </row>
    <row r="169" spans="1:11" ht="14.4" customHeight="1" x14ac:dyDescent="0.3">
      <c r="A169" s="831" t="s">
        <v>566</v>
      </c>
      <c r="B169" s="832" t="s">
        <v>567</v>
      </c>
      <c r="C169" s="835" t="s">
        <v>588</v>
      </c>
      <c r="D169" s="863" t="s">
        <v>589</v>
      </c>
      <c r="E169" s="835" t="s">
        <v>2285</v>
      </c>
      <c r="F169" s="863" t="s">
        <v>2286</v>
      </c>
      <c r="G169" s="835" t="s">
        <v>2615</v>
      </c>
      <c r="H169" s="835" t="s">
        <v>2616</v>
      </c>
      <c r="I169" s="849">
        <v>17.908333142598469</v>
      </c>
      <c r="J169" s="849">
        <v>220</v>
      </c>
      <c r="K169" s="850">
        <v>3939.9000854492187</v>
      </c>
    </row>
    <row r="170" spans="1:11" ht="14.4" customHeight="1" x14ac:dyDescent="0.3">
      <c r="A170" s="831" t="s">
        <v>566</v>
      </c>
      <c r="B170" s="832" t="s">
        <v>567</v>
      </c>
      <c r="C170" s="835" t="s">
        <v>588</v>
      </c>
      <c r="D170" s="863" t="s">
        <v>589</v>
      </c>
      <c r="E170" s="835" t="s">
        <v>2285</v>
      </c>
      <c r="F170" s="863" t="s">
        <v>2286</v>
      </c>
      <c r="G170" s="835" t="s">
        <v>2617</v>
      </c>
      <c r="H170" s="835" t="s">
        <v>2618</v>
      </c>
      <c r="I170" s="849">
        <v>17.90749979019165</v>
      </c>
      <c r="J170" s="849">
        <v>60</v>
      </c>
      <c r="K170" s="850">
        <v>1074.4000244140625</v>
      </c>
    </row>
    <row r="171" spans="1:11" ht="14.4" customHeight="1" x14ac:dyDescent="0.3">
      <c r="A171" s="831" t="s">
        <v>566</v>
      </c>
      <c r="B171" s="832" t="s">
        <v>567</v>
      </c>
      <c r="C171" s="835" t="s">
        <v>588</v>
      </c>
      <c r="D171" s="863" t="s">
        <v>589</v>
      </c>
      <c r="E171" s="835" t="s">
        <v>2285</v>
      </c>
      <c r="F171" s="863" t="s">
        <v>2286</v>
      </c>
      <c r="G171" s="835" t="s">
        <v>2619</v>
      </c>
      <c r="H171" s="835" t="s">
        <v>2620</v>
      </c>
      <c r="I171" s="849">
        <v>17.909999847412109</v>
      </c>
      <c r="J171" s="849">
        <v>100</v>
      </c>
      <c r="K171" s="850">
        <v>1790.800048828125</v>
      </c>
    </row>
    <row r="172" spans="1:11" ht="14.4" customHeight="1" x14ac:dyDescent="0.3">
      <c r="A172" s="831" t="s">
        <v>566</v>
      </c>
      <c r="B172" s="832" t="s">
        <v>567</v>
      </c>
      <c r="C172" s="835" t="s">
        <v>588</v>
      </c>
      <c r="D172" s="863" t="s">
        <v>589</v>
      </c>
      <c r="E172" s="835" t="s">
        <v>2285</v>
      </c>
      <c r="F172" s="863" t="s">
        <v>2286</v>
      </c>
      <c r="G172" s="835" t="s">
        <v>2621</v>
      </c>
      <c r="H172" s="835" t="s">
        <v>2622</v>
      </c>
      <c r="I172" s="849">
        <v>1869.449951171875</v>
      </c>
      <c r="J172" s="849">
        <v>3</v>
      </c>
      <c r="K172" s="850">
        <v>5608.35009765625</v>
      </c>
    </row>
    <row r="173" spans="1:11" ht="14.4" customHeight="1" x14ac:dyDescent="0.3">
      <c r="A173" s="831" t="s">
        <v>566</v>
      </c>
      <c r="B173" s="832" t="s">
        <v>567</v>
      </c>
      <c r="C173" s="835" t="s">
        <v>588</v>
      </c>
      <c r="D173" s="863" t="s">
        <v>589</v>
      </c>
      <c r="E173" s="835" t="s">
        <v>2285</v>
      </c>
      <c r="F173" s="863" t="s">
        <v>2286</v>
      </c>
      <c r="G173" s="835" t="s">
        <v>2623</v>
      </c>
      <c r="H173" s="835" t="s">
        <v>2624</v>
      </c>
      <c r="I173" s="849">
        <v>2223.375</v>
      </c>
      <c r="J173" s="849">
        <v>6</v>
      </c>
      <c r="K173" s="850">
        <v>13340.25</v>
      </c>
    </row>
    <row r="174" spans="1:11" ht="14.4" customHeight="1" x14ac:dyDescent="0.3">
      <c r="A174" s="831" t="s">
        <v>566</v>
      </c>
      <c r="B174" s="832" t="s">
        <v>567</v>
      </c>
      <c r="C174" s="835" t="s">
        <v>588</v>
      </c>
      <c r="D174" s="863" t="s">
        <v>589</v>
      </c>
      <c r="E174" s="835" t="s">
        <v>2285</v>
      </c>
      <c r="F174" s="863" t="s">
        <v>2286</v>
      </c>
      <c r="G174" s="835" t="s">
        <v>2625</v>
      </c>
      <c r="H174" s="835" t="s">
        <v>2626</v>
      </c>
      <c r="I174" s="849">
        <v>2389.75</v>
      </c>
      <c r="J174" s="849">
        <v>2</v>
      </c>
      <c r="K174" s="850">
        <v>4779.5</v>
      </c>
    </row>
    <row r="175" spans="1:11" ht="14.4" customHeight="1" x14ac:dyDescent="0.3">
      <c r="A175" s="831" t="s">
        <v>566</v>
      </c>
      <c r="B175" s="832" t="s">
        <v>567</v>
      </c>
      <c r="C175" s="835" t="s">
        <v>588</v>
      </c>
      <c r="D175" s="863" t="s">
        <v>589</v>
      </c>
      <c r="E175" s="835" t="s">
        <v>2285</v>
      </c>
      <c r="F175" s="863" t="s">
        <v>2286</v>
      </c>
      <c r="G175" s="835" t="s">
        <v>2627</v>
      </c>
      <c r="H175" s="835" t="s">
        <v>2628</v>
      </c>
      <c r="I175" s="849">
        <v>2389.75</v>
      </c>
      <c r="J175" s="849">
        <v>2</v>
      </c>
      <c r="K175" s="850">
        <v>4779.5</v>
      </c>
    </row>
    <row r="176" spans="1:11" ht="14.4" customHeight="1" x14ac:dyDescent="0.3">
      <c r="A176" s="831" t="s">
        <v>566</v>
      </c>
      <c r="B176" s="832" t="s">
        <v>567</v>
      </c>
      <c r="C176" s="835" t="s">
        <v>588</v>
      </c>
      <c r="D176" s="863" t="s">
        <v>589</v>
      </c>
      <c r="E176" s="835" t="s">
        <v>2285</v>
      </c>
      <c r="F176" s="863" t="s">
        <v>2286</v>
      </c>
      <c r="G176" s="835" t="s">
        <v>2629</v>
      </c>
      <c r="H176" s="835" t="s">
        <v>2630</v>
      </c>
      <c r="I176" s="849">
        <v>17.979999542236328</v>
      </c>
      <c r="J176" s="849">
        <v>100</v>
      </c>
      <c r="K176" s="850">
        <v>1798.0900268554687</v>
      </c>
    </row>
    <row r="177" spans="1:11" ht="14.4" customHeight="1" x14ac:dyDescent="0.3">
      <c r="A177" s="831" t="s">
        <v>566</v>
      </c>
      <c r="B177" s="832" t="s">
        <v>567</v>
      </c>
      <c r="C177" s="835" t="s">
        <v>588</v>
      </c>
      <c r="D177" s="863" t="s">
        <v>589</v>
      </c>
      <c r="E177" s="835" t="s">
        <v>2285</v>
      </c>
      <c r="F177" s="863" t="s">
        <v>2286</v>
      </c>
      <c r="G177" s="835" t="s">
        <v>2631</v>
      </c>
      <c r="H177" s="835" t="s">
        <v>2632</v>
      </c>
      <c r="I177" s="849">
        <v>17.979999542236328</v>
      </c>
      <c r="J177" s="849">
        <v>50</v>
      </c>
      <c r="K177" s="850">
        <v>899.05999755859375</v>
      </c>
    </row>
    <row r="178" spans="1:11" ht="14.4" customHeight="1" x14ac:dyDescent="0.3">
      <c r="A178" s="831" t="s">
        <v>566</v>
      </c>
      <c r="B178" s="832" t="s">
        <v>567</v>
      </c>
      <c r="C178" s="835" t="s">
        <v>588</v>
      </c>
      <c r="D178" s="863" t="s">
        <v>589</v>
      </c>
      <c r="E178" s="835" t="s">
        <v>2285</v>
      </c>
      <c r="F178" s="863" t="s">
        <v>2286</v>
      </c>
      <c r="G178" s="835" t="s">
        <v>2633</v>
      </c>
      <c r="H178" s="835" t="s">
        <v>2634</v>
      </c>
      <c r="I178" s="849">
        <v>17.881666819254558</v>
      </c>
      <c r="J178" s="849">
        <v>288</v>
      </c>
      <c r="K178" s="850">
        <v>5151.4600219726562</v>
      </c>
    </row>
    <row r="179" spans="1:11" ht="14.4" customHeight="1" x14ac:dyDescent="0.3">
      <c r="A179" s="831" t="s">
        <v>566</v>
      </c>
      <c r="B179" s="832" t="s">
        <v>567</v>
      </c>
      <c r="C179" s="835" t="s">
        <v>588</v>
      </c>
      <c r="D179" s="863" t="s">
        <v>589</v>
      </c>
      <c r="E179" s="835" t="s">
        <v>2285</v>
      </c>
      <c r="F179" s="863" t="s">
        <v>2286</v>
      </c>
      <c r="G179" s="835" t="s">
        <v>2635</v>
      </c>
      <c r="H179" s="835" t="s">
        <v>2636</v>
      </c>
      <c r="I179" s="849">
        <v>17.969999660145152</v>
      </c>
      <c r="J179" s="849">
        <v>800</v>
      </c>
      <c r="K179" s="850">
        <v>14375.5</v>
      </c>
    </row>
    <row r="180" spans="1:11" ht="14.4" customHeight="1" x14ac:dyDescent="0.3">
      <c r="A180" s="831" t="s">
        <v>566</v>
      </c>
      <c r="B180" s="832" t="s">
        <v>567</v>
      </c>
      <c r="C180" s="835" t="s">
        <v>588</v>
      </c>
      <c r="D180" s="863" t="s">
        <v>589</v>
      </c>
      <c r="E180" s="835" t="s">
        <v>2285</v>
      </c>
      <c r="F180" s="863" t="s">
        <v>2286</v>
      </c>
      <c r="G180" s="835" t="s">
        <v>2637</v>
      </c>
      <c r="H180" s="835" t="s">
        <v>2638</v>
      </c>
      <c r="I180" s="849">
        <v>17.982499599456787</v>
      </c>
      <c r="J180" s="849">
        <v>300</v>
      </c>
      <c r="K180" s="850">
        <v>5395</v>
      </c>
    </row>
    <row r="181" spans="1:11" ht="14.4" customHeight="1" x14ac:dyDescent="0.3">
      <c r="A181" s="831" t="s">
        <v>566</v>
      </c>
      <c r="B181" s="832" t="s">
        <v>567</v>
      </c>
      <c r="C181" s="835" t="s">
        <v>588</v>
      </c>
      <c r="D181" s="863" t="s">
        <v>589</v>
      </c>
      <c r="E181" s="835" t="s">
        <v>2285</v>
      </c>
      <c r="F181" s="863" t="s">
        <v>2286</v>
      </c>
      <c r="G181" s="835" t="s">
        <v>2437</v>
      </c>
      <c r="H181" s="835" t="s">
        <v>2438</v>
      </c>
      <c r="I181" s="849">
        <v>4.0291668574015302</v>
      </c>
      <c r="J181" s="849">
        <v>2200</v>
      </c>
      <c r="K181" s="850">
        <v>8863.5</v>
      </c>
    </row>
    <row r="182" spans="1:11" ht="14.4" customHeight="1" x14ac:dyDescent="0.3">
      <c r="A182" s="831" t="s">
        <v>566</v>
      </c>
      <c r="B182" s="832" t="s">
        <v>567</v>
      </c>
      <c r="C182" s="835" t="s">
        <v>588</v>
      </c>
      <c r="D182" s="863" t="s">
        <v>589</v>
      </c>
      <c r="E182" s="835" t="s">
        <v>2285</v>
      </c>
      <c r="F182" s="863" t="s">
        <v>2286</v>
      </c>
      <c r="G182" s="835" t="s">
        <v>2639</v>
      </c>
      <c r="H182" s="835" t="s">
        <v>2640</v>
      </c>
      <c r="I182" s="849">
        <v>8.4700002670288086</v>
      </c>
      <c r="J182" s="849">
        <v>30</v>
      </c>
      <c r="K182" s="850">
        <v>254.10000610351563</v>
      </c>
    </row>
    <row r="183" spans="1:11" ht="14.4" customHeight="1" x14ac:dyDescent="0.3">
      <c r="A183" s="831" t="s">
        <v>566</v>
      </c>
      <c r="B183" s="832" t="s">
        <v>567</v>
      </c>
      <c r="C183" s="835" t="s">
        <v>588</v>
      </c>
      <c r="D183" s="863" t="s">
        <v>589</v>
      </c>
      <c r="E183" s="835" t="s">
        <v>2285</v>
      </c>
      <c r="F183" s="863" t="s">
        <v>2286</v>
      </c>
      <c r="G183" s="835" t="s">
        <v>2641</v>
      </c>
      <c r="H183" s="835" t="s">
        <v>2642</v>
      </c>
      <c r="I183" s="849">
        <v>81.730003356933594</v>
      </c>
      <c r="J183" s="849">
        <v>45</v>
      </c>
      <c r="K183" s="850">
        <v>3677.85009765625</v>
      </c>
    </row>
    <row r="184" spans="1:11" ht="14.4" customHeight="1" x14ac:dyDescent="0.3">
      <c r="A184" s="831" t="s">
        <v>566</v>
      </c>
      <c r="B184" s="832" t="s">
        <v>567</v>
      </c>
      <c r="C184" s="835" t="s">
        <v>588</v>
      </c>
      <c r="D184" s="863" t="s">
        <v>589</v>
      </c>
      <c r="E184" s="835" t="s">
        <v>2285</v>
      </c>
      <c r="F184" s="863" t="s">
        <v>2286</v>
      </c>
      <c r="G184" s="835" t="s">
        <v>2643</v>
      </c>
      <c r="H184" s="835" t="s">
        <v>2644</v>
      </c>
      <c r="I184" s="849">
        <v>105.02999877929687</v>
      </c>
      <c r="J184" s="849">
        <v>10</v>
      </c>
      <c r="K184" s="850">
        <v>1050.27001953125</v>
      </c>
    </row>
    <row r="185" spans="1:11" ht="14.4" customHeight="1" x14ac:dyDescent="0.3">
      <c r="A185" s="831" t="s">
        <v>566</v>
      </c>
      <c r="B185" s="832" t="s">
        <v>567</v>
      </c>
      <c r="C185" s="835" t="s">
        <v>588</v>
      </c>
      <c r="D185" s="863" t="s">
        <v>589</v>
      </c>
      <c r="E185" s="835" t="s">
        <v>2285</v>
      </c>
      <c r="F185" s="863" t="s">
        <v>2286</v>
      </c>
      <c r="G185" s="835" t="s">
        <v>2645</v>
      </c>
      <c r="H185" s="835" t="s">
        <v>2646</v>
      </c>
      <c r="I185" s="849">
        <v>105.02999877929687</v>
      </c>
      <c r="J185" s="849">
        <v>10</v>
      </c>
      <c r="K185" s="850">
        <v>1050.280029296875</v>
      </c>
    </row>
    <row r="186" spans="1:11" ht="14.4" customHeight="1" x14ac:dyDescent="0.3">
      <c r="A186" s="831" t="s">
        <v>566</v>
      </c>
      <c r="B186" s="832" t="s">
        <v>567</v>
      </c>
      <c r="C186" s="835" t="s">
        <v>588</v>
      </c>
      <c r="D186" s="863" t="s">
        <v>589</v>
      </c>
      <c r="E186" s="835" t="s">
        <v>2285</v>
      </c>
      <c r="F186" s="863" t="s">
        <v>2286</v>
      </c>
      <c r="G186" s="835" t="s">
        <v>2647</v>
      </c>
      <c r="H186" s="835" t="s">
        <v>2648</v>
      </c>
      <c r="I186" s="849">
        <v>105.02999877929687</v>
      </c>
      <c r="J186" s="849">
        <v>20</v>
      </c>
      <c r="K186" s="850">
        <v>2100.580078125</v>
      </c>
    </row>
    <row r="187" spans="1:11" ht="14.4" customHeight="1" x14ac:dyDescent="0.3">
      <c r="A187" s="831" t="s">
        <v>566</v>
      </c>
      <c r="B187" s="832" t="s">
        <v>567</v>
      </c>
      <c r="C187" s="835" t="s">
        <v>588</v>
      </c>
      <c r="D187" s="863" t="s">
        <v>589</v>
      </c>
      <c r="E187" s="835" t="s">
        <v>2285</v>
      </c>
      <c r="F187" s="863" t="s">
        <v>2286</v>
      </c>
      <c r="G187" s="835" t="s">
        <v>2649</v>
      </c>
      <c r="H187" s="835" t="s">
        <v>2650</v>
      </c>
      <c r="I187" s="849">
        <v>105.02999877929687</v>
      </c>
      <c r="J187" s="849">
        <v>30</v>
      </c>
      <c r="K187" s="850">
        <v>3150.8701171875</v>
      </c>
    </row>
    <row r="188" spans="1:11" ht="14.4" customHeight="1" x14ac:dyDescent="0.3">
      <c r="A188" s="831" t="s">
        <v>566</v>
      </c>
      <c r="B188" s="832" t="s">
        <v>567</v>
      </c>
      <c r="C188" s="835" t="s">
        <v>588</v>
      </c>
      <c r="D188" s="863" t="s">
        <v>589</v>
      </c>
      <c r="E188" s="835" t="s">
        <v>2285</v>
      </c>
      <c r="F188" s="863" t="s">
        <v>2286</v>
      </c>
      <c r="G188" s="835" t="s">
        <v>2651</v>
      </c>
      <c r="H188" s="835" t="s">
        <v>2652</v>
      </c>
      <c r="I188" s="849">
        <v>11.734999656677246</v>
      </c>
      <c r="J188" s="849">
        <v>90</v>
      </c>
      <c r="K188" s="850">
        <v>1056.1000213623047</v>
      </c>
    </row>
    <row r="189" spans="1:11" ht="14.4" customHeight="1" x14ac:dyDescent="0.3">
      <c r="A189" s="831" t="s">
        <v>566</v>
      </c>
      <c r="B189" s="832" t="s">
        <v>567</v>
      </c>
      <c r="C189" s="835" t="s">
        <v>588</v>
      </c>
      <c r="D189" s="863" t="s">
        <v>589</v>
      </c>
      <c r="E189" s="835" t="s">
        <v>2285</v>
      </c>
      <c r="F189" s="863" t="s">
        <v>2286</v>
      </c>
      <c r="G189" s="835" t="s">
        <v>2653</v>
      </c>
      <c r="H189" s="835" t="s">
        <v>2654</v>
      </c>
      <c r="I189" s="849">
        <v>197.96000671386719</v>
      </c>
      <c r="J189" s="849">
        <v>20</v>
      </c>
      <c r="K189" s="850">
        <v>3959.1600341796875</v>
      </c>
    </row>
    <row r="190" spans="1:11" ht="14.4" customHeight="1" x14ac:dyDescent="0.3">
      <c r="A190" s="831" t="s">
        <v>566</v>
      </c>
      <c r="B190" s="832" t="s">
        <v>567</v>
      </c>
      <c r="C190" s="835" t="s">
        <v>588</v>
      </c>
      <c r="D190" s="863" t="s">
        <v>589</v>
      </c>
      <c r="E190" s="835" t="s">
        <v>2285</v>
      </c>
      <c r="F190" s="863" t="s">
        <v>2286</v>
      </c>
      <c r="G190" s="835" t="s">
        <v>2655</v>
      </c>
      <c r="H190" s="835" t="s">
        <v>2656</v>
      </c>
      <c r="I190" s="849">
        <v>197.96000671386719</v>
      </c>
      <c r="J190" s="849">
        <v>10</v>
      </c>
      <c r="K190" s="850">
        <v>1979.5999755859375</v>
      </c>
    </row>
    <row r="191" spans="1:11" ht="14.4" customHeight="1" x14ac:dyDescent="0.3">
      <c r="A191" s="831" t="s">
        <v>566</v>
      </c>
      <c r="B191" s="832" t="s">
        <v>567</v>
      </c>
      <c r="C191" s="835" t="s">
        <v>588</v>
      </c>
      <c r="D191" s="863" t="s">
        <v>589</v>
      </c>
      <c r="E191" s="835" t="s">
        <v>2285</v>
      </c>
      <c r="F191" s="863" t="s">
        <v>2286</v>
      </c>
      <c r="G191" s="835" t="s">
        <v>2657</v>
      </c>
      <c r="H191" s="835" t="s">
        <v>2658</v>
      </c>
      <c r="I191" s="849">
        <v>212.57000732421875</v>
      </c>
      <c r="J191" s="849">
        <v>25</v>
      </c>
      <c r="K191" s="850">
        <v>5314.31982421875</v>
      </c>
    </row>
    <row r="192" spans="1:11" ht="14.4" customHeight="1" x14ac:dyDescent="0.3">
      <c r="A192" s="831" t="s">
        <v>566</v>
      </c>
      <c r="B192" s="832" t="s">
        <v>567</v>
      </c>
      <c r="C192" s="835" t="s">
        <v>588</v>
      </c>
      <c r="D192" s="863" t="s">
        <v>589</v>
      </c>
      <c r="E192" s="835" t="s">
        <v>2285</v>
      </c>
      <c r="F192" s="863" t="s">
        <v>2286</v>
      </c>
      <c r="G192" s="835" t="s">
        <v>2659</v>
      </c>
      <c r="H192" s="835" t="s">
        <v>2660</v>
      </c>
      <c r="I192" s="849">
        <v>1234.199951171875</v>
      </c>
      <c r="J192" s="849">
        <v>5</v>
      </c>
      <c r="K192" s="850">
        <v>6171</v>
      </c>
    </row>
    <row r="193" spans="1:11" ht="14.4" customHeight="1" x14ac:dyDescent="0.3">
      <c r="A193" s="831" t="s">
        <v>566</v>
      </c>
      <c r="B193" s="832" t="s">
        <v>567</v>
      </c>
      <c r="C193" s="835" t="s">
        <v>588</v>
      </c>
      <c r="D193" s="863" t="s">
        <v>589</v>
      </c>
      <c r="E193" s="835" t="s">
        <v>2285</v>
      </c>
      <c r="F193" s="863" t="s">
        <v>2286</v>
      </c>
      <c r="G193" s="835" t="s">
        <v>2661</v>
      </c>
      <c r="H193" s="835" t="s">
        <v>2662</v>
      </c>
      <c r="I193" s="849">
        <v>403.04000854492187</v>
      </c>
      <c r="J193" s="849">
        <v>100</v>
      </c>
      <c r="K193" s="850">
        <v>40303.8896484375</v>
      </c>
    </row>
    <row r="194" spans="1:11" ht="14.4" customHeight="1" x14ac:dyDescent="0.3">
      <c r="A194" s="831" t="s">
        <v>566</v>
      </c>
      <c r="B194" s="832" t="s">
        <v>567</v>
      </c>
      <c r="C194" s="835" t="s">
        <v>588</v>
      </c>
      <c r="D194" s="863" t="s">
        <v>589</v>
      </c>
      <c r="E194" s="835" t="s">
        <v>2285</v>
      </c>
      <c r="F194" s="863" t="s">
        <v>2286</v>
      </c>
      <c r="G194" s="835" t="s">
        <v>2663</v>
      </c>
      <c r="H194" s="835" t="s">
        <v>2664</v>
      </c>
      <c r="I194" s="849">
        <v>21.780000686645508</v>
      </c>
      <c r="J194" s="849">
        <v>50</v>
      </c>
      <c r="K194" s="850">
        <v>1089</v>
      </c>
    </row>
    <row r="195" spans="1:11" ht="14.4" customHeight="1" x14ac:dyDescent="0.3">
      <c r="A195" s="831" t="s">
        <v>566</v>
      </c>
      <c r="B195" s="832" t="s">
        <v>567</v>
      </c>
      <c r="C195" s="835" t="s">
        <v>588</v>
      </c>
      <c r="D195" s="863" t="s">
        <v>589</v>
      </c>
      <c r="E195" s="835" t="s">
        <v>2285</v>
      </c>
      <c r="F195" s="863" t="s">
        <v>2286</v>
      </c>
      <c r="G195" s="835" t="s">
        <v>2665</v>
      </c>
      <c r="H195" s="835" t="s">
        <v>2666</v>
      </c>
      <c r="I195" s="849">
        <v>23.350000381469727</v>
      </c>
      <c r="J195" s="849">
        <v>40</v>
      </c>
      <c r="K195" s="850">
        <v>934.1199951171875</v>
      </c>
    </row>
    <row r="196" spans="1:11" ht="14.4" customHeight="1" x14ac:dyDescent="0.3">
      <c r="A196" s="831" t="s">
        <v>566</v>
      </c>
      <c r="B196" s="832" t="s">
        <v>567</v>
      </c>
      <c r="C196" s="835" t="s">
        <v>588</v>
      </c>
      <c r="D196" s="863" t="s">
        <v>589</v>
      </c>
      <c r="E196" s="835" t="s">
        <v>2285</v>
      </c>
      <c r="F196" s="863" t="s">
        <v>2286</v>
      </c>
      <c r="G196" s="835" t="s">
        <v>2473</v>
      </c>
      <c r="H196" s="835" t="s">
        <v>2474</v>
      </c>
      <c r="I196" s="849">
        <v>23.147499561309814</v>
      </c>
      <c r="J196" s="849">
        <v>250</v>
      </c>
      <c r="K196" s="850">
        <v>5786.5599365234375</v>
      </c>
    </row>
    <row r="197" spans="1:11" ht="14.4" customHeight="1" x14ac:dyDescent="0.3">
      <c r="A197" s="831" t="s">
        <v>566</v>
      </c>
      <c r="B197" s="832" t="s">
        <v>567</v>
      </c>
      <c r="C197" s="835" t="s">
        <v>588</v>
      </c>
      <c r="D197" s="863" t="s">
        <v>589</v>
      </c>
      <c r="E197" s="835" t="s">
        <v>2285</v>
      </c>
      <c r="F197" s="863" t="s">
        <v>2286</v>
      </c>
      <c r="G197" s="835" t="s">
        <v>2667</v>
      </c>
      <c r="H197" s="835" t="s">
        <v>2668</v>
      </c>
      <c r="I197" s="849">
        <v>1.0900000333786011</v>
      </c>
      <c r="J197" s="849">
        <v>2900</v>
      </c>
      <c r="K197" s="850">
        <v>3161</v>
      </c>
    </row>
    <row r="198" spans="1:11" ht="14.4" customHeight="1" x14ac:dyDescent="0.3">
      <c r="A198" s="831" t="s">
        <v>566</v>
      </c>
      <c r="B198" s="832" t="s">
        <v>567</v>
      </c>
      <c r="C198" s="835" t="s">
        <v>588</v>
      </c>
      <c r="D198" s="863" t="s">
        <v>589</v>
      </c>
      <c r="E198" s="835" t="s">
        <v>2285</v>
      </c>
      <c r="F198" s="863" t="s">
        <v>2286</v>
      </c>
      <c r="G198" s="835" t="s">
        <v>2669</v>
      </c>
      <c r="H198" s="835" t="s">
        <v>2670</v>
      </c>
      <c r="I198" s="849">
        <v>0.47499999403953552</v>
      </c>
      <c r="J198" s="849">
        <v>1600</v>
      </c>
      <c r="K198" s="850">
        <v>760</v>
      </c>
    </row>
    <row r="199" spans="1:11" ht="14.4" customHeight="1" x14ac:dyDescent="0.3">
      <c r="A199" s="831" t="s">
        <v>566</v>
      </c>
      <c r="B199" s="832" t="s">
        <v>567</v>
      </c>
      <c r="C199" s="835" t="s">
        <v>588</v>
      </c>
      <c r="D199" s="863" t="s">
        <v>589</v>
      </c>
      <c r="E199" s="835" t="s">
        <v>2285</v>
      </c>
      <c r="F199" s="863" t="s">
        <v>2286</v>
      </c>
      <c r="G199" s="835" t="s">
        <v>2291</v>
      </c>
      <c r="H199" s="835" t="s">
        <v>2292</v>
      </c>
      <c r="I199" s="849">
        <v>1.6754544973373413</v>
      </c>
      <c r="J199" s="849">
        <v>3100</v>
      </c>
      <c r="K199" s="850">
        <v>5191</v>
      </c>
    </row>
    <row r="200" spans="1:11" ht="14.4" customHeight="1" x14ac:dyDescent="0.3">
      <c r="A200" s="831" t="s">
        <v>566</v>
      </c>
      <c r="B200" s="832" t="s">
        <v>567</v>
      </c>
      <c r="C200" s="835" t="s">
        <v>588</v>
      </c>
      <c r="D200" s="863" t="s">
        <v>589</v>
      </c>
      <c r="E200" s="835" t="s">
        <v>2285</v>
      </c>
      <c r="F200" s="863" t="s">
        <v>2286</v>
      </c>
      <c r="G200" s="835" t="s">
        <v>2671</v>
      </c>
      <c r="H200" s="835" t="s">
        <v>2672</v>
      </c>
      <c r="I200" s="849">
        <v>0.67000001668930054</v>
      </c>
      <c r="J200" s="849">
        <v>2900</v>
      </c>
      <c r="K200" s="850">
        <v>1943</v>
      </c>
    </row>
    <row r="201" spans="1:11" ht="14.4" customHeight="1" x14ac:dyDescent="0.3">
      <c r="A201" s="831" t="s">
        <v>566</v>
      </c>
      <c r="B201" s="832" t="s">
        <v>567</v>
      </c>
      <c r="C201" s="835" t="s">
        <v>588</v>
      </c>
      <c r="D201" s="863" t="s">
        <v>589</v>
      </c>
      <c r="E201" s="835" t="s">
        <v>2285</v>
      </c>
      <c r="F201" s="863" t="s">
        <v>2286</v>
      </c>
      <c r="G201" s="835" t="s">
        <v>2673</v>
      </c>
      <c r="H201" s="835" t="s">
        <v>2674</v>
      </c>
      <c r="I201" s="849">
        <v>49.970001220703125</v>
      </c>
      <c r="J201" s="849">
        <v>10</v>
      </c>
      <c r="K201" s="850">
        <v>499.73001098632812</v>
      </c>
    </row>
    <row r="202" spans="1:11" ht="14.4" customHeight="1" x14ac:dyDescent="0.3">
      <c r="A202" s="831" t="s">
        <v>566</v>
      </c>
      <c r="B202" s="832" t="s">
        <v>567</v>
      </c>
      <c r="C202" s="835" t="s">
        <v>588</v>
      </c>
      <c r="D202" s="863" t="s">
        <v>589</v>
      </c>
      <c r="E202" s="835" t="s">
        <v>2285</v>
      </c>
      <c r="F202" s="863" t="s">
        <v>2286</v>
      </c>
      <c r="G202" s="835" t="s">
        <v>2675</v>
      </c>
      <c r="H202" s="835" t="s">
        <v>2676</v>
      </c>
      <c r="I202" s="849">
        <v>49.970001220703125</v>
      </c>
      <c r="J202" s="849">
        <v>10</v>
      </c>
      <c r="K202" s="850">
        <v>499.73001098632812</v>
      </c>
    </row>
    <row r="203" spans="1:11" ht="14.4" customHeight="1" x14ac:dyDescent="0.3">
      <c r="A203" s="831" t="s">
        <v>566</v>
      </c>
      <c r="B203" s="832" t="s">
        <v>567</v>
      </c>
      <c r="C203" s="835" t="s">
        <v>588</v>
      </c>
      <c r="D203" s="863" t="s">
        <v>589</v>
      </c>
      <c r="E203" s="835" t="s">
        <v>2285</v>
      </c>
      <c r="F203" s="863" t="s">
        <v>2286</v>
      </c>
      <c r="G203" s="835" t="s">
        <v>2677</v>
      </c>
      <c r="H203" s="835" t="s">
        <v>2678</v>
      </c>
      <c r="I203" s="849">
        <v>49.970001220703125</v>
      </c>
      <c r="J203" s="849">
        <v>10</v>
      </c>
      <c r="K203" s="850">
        <v>499.73001098632812</v>
      </c>
    </row>
    <row r="204" spans="1:11" ht="14.4" customHeight="1" x14ac:dyDescent="0.3">
      <c r="A204" s="831" t="s">
        <v>566</v>
      </c>
      <c r="B204" s="832" t="s">
        <v>567</v>
      </c>
      <c r="C204" s="835" t="s">
        <v>588</v>
      </c>
      <c r="D204" s="863" t="s">
        <v>589</v>
      </c>
      <c r="E204" s="835" t="s">
        <v>2285</v>
      </c>
      <c r="F204" s="863" t="s">
        <v>2286</v>
      </c>
      <c r="G204" s="835" t="s">
        <v>2679</v>
      </c>
      <c r="H204" s="835" t="s">
        <v>2680</v>
      </c>
      <c r="I204" s="849">
        <v>49.970001220703125</v>
      </c>
      <c r="J204" s="849">
        <v>10</v>
      </c>
      <c r="K204" s="850">
        <v>499.73001098632812</v>
      </c>
    </row>
    <row r="205" spans="1:11" ht="14.4" customHeight="1" x14ac:dyDescent="0.3">
      <c r="A205" s="831" t="s">
        <v>566</v>
      </c>
      <c r="B205" s="832" t="s">
        <v>567</v>
      </c>
      <c r="C205" s="835" t="s">
        <v>588</v>
      </c>
      <c r="D205" s="863" t="s">
        <v>589</v>
      </c>
      <c r="E205" s="835" t="s">
        <v>2285</v>
      </c>
      <c r="F205" s="863" t="s">
        <v>2286</v>
      </c>
      <c r="G205" s="835" t="s">
        <v>2681</v>
      </c>
      <c r="H205" s="835" t="s">
        <v>2682</v>
      </c>
      <c r="I205" s="849">
        <v>49.970001220703125</v>
      </c>
      <c r="J205" s="849">
        <v>10</v>
      </c>
      <c r="K205" s="850">
        <v>499.73001098632812</v>
      </c>
    </row>
    <row r="206" spans="1:11" ht="14.4" customHeight="1" x14ac:dyDescent="0.3">
      <c r="A206" s="831" t="s">
        <v>566</v>
      </c>
      <c r="B206" s="832" t="s">
        <v>567</v>
      </c>
      <c r="C206" s="835" t="s">
        <v>588</v>
      </c>
      <c r="D206" s="863" t="s">
        <v>589</v>
      </c>
      <c r="E206" s="835" t="s">
        <v>2285</v>
      </c>
      <c r="F206" s="863" t="s">
        <v>2286</v>
      </c>
      <c r="G206" s="835" t="s">
        <v>2683</v>
      </c>
      <c r="H206" s="835" t="s">
        <v>2684</v>
      </c>
      <c r="I206" s="849">
        <v>49.970001220703125</v>
      </c>
      <c r="J206" s="849">
        <v>10</v>
      </c>
      <c r="K206" s="850">
        <v>499.73001098632812</v>
      </c>
    </row>
    <row r="207" spans="1:11" ht="14.4" customHeight="1" x14ac:dyDescent="0.3">
      <c r="A207" s="831" t="s">
        <v>566</v>
      </c>
      <c r="B207" s="832" t="s">
        <v>567</v>
      </c>
      <c r="C207" s="835" t="s">
        <v>588</v>
      </c>
      <c r="D207" s="863" t="s">
        <v>589</v>
      </c>
      <c r="E207" s="835" t="s">
        <v>2285</v>
      </c>
      <c r="F207" s="863" t="s">
        <v>2286</v>
      </c>
      <c r="G207" s="835" t="s">
        <v>2685</v>
      </c>
      <c r="H207" s="835" t="s">
        <v>2686</v>
      </c>
      <c r="I207" s="849">
        <v>49.970001220703125</v>
      </c>
      <c r="J207" s="849">
        <v>10</v>
      </c>
      <c r="K207" s="850">
        <v>499.73001098632812</v>
      </c>
    </row>
    <row r="208" spans="1:11" ht="14.4" customHeight="1" x14ac:dyDescent="0.3">
      <c r="A208" s="831" t="s">
        <v>566</v>
      </c>
      <c r="B208" s="832" t="s">
        <v>567</v>
      </c>
      <c r="C208" s="835" t="s">
        <v>588</v>
      </c>
      <c r="D208" s="863" t="s">
        <v>589</v>
      </c>
      <c r="E208" s="835" t="s">
        <v>2285</v>
      </c>
      <c r="F208" s="863" t="s">
        <v>2286</v>
      </c>
      <c r="G208" s="835" t="s">
        <v>2687</v>
      </c>
      <c r="H208" s="835" t="s">
        <v>2688</v>
      </c>
      <c r="I208" s="849">
        <v>49.970001220703125</v>
      </c>
      <c r="J208" s="849">
        <v>10</v>
      </c>
      <c r="K208" s="850">
        <v>499.73001098632812</v>
      </c>
    </row>
    <row r="209" spans="1:11" ht="14.4" customHeight="1" x14ac:dyDescent="0.3">
      <c r="A209" s="831" t="s">
        <v>566</v>
      </c>
      <c r="B209" s="832" t="s">
        <v>567</v>
      </c>
      <c r="C209" s="835" t="s">
        <v>588</v>
      </c>
      <c r="D209" s="863" t="s">
        <v>589</v>
      </c>
      <c r="E209" s="835" t="s">
        <v>2285</v>
      </c>
      <c r="F209" s="863" t="s">
        <v>2286</v>
      </c>
      <c r="G209" s="835" t="s">
        <v>2689</v>
      </c>
      <c r="H209" s="835" t="s">
        <v>2690</v>
      </c>
      <c r="I209" s="849">
        <v>49.970001220703125</v>
      </c>
      <c r="J209" s="849">
        <v>10</v>
      </c>
      <c r="K209" s="850">
        <v>499.73001098632812</v>
      </c>
    </row>
    <row r="210" spans="1:11" ht="14.4" customHeight="1" x14ac:dyDescent="0.3">
      <c r="A210" s="831" t="s">
        <v>566</v>
      </c>
      <c r="B210" s="832" t="s">
        <v>567</v>
      </c>
      <c r="C210" s="835" t="s">
        <v>588</v>
      </c>
      <c r="D210" s="863" t="s">
        <v>589</v>
      </c>
      <c r="E210" s="835" t="s">
        <v>2285</v>
      </c>
      <c r="F210" s="863" t="s">
        <v>2286</v>
      </c>
      <c r="G210" s="835" t="s">
        <v>2691</v>
      </c>
      <c r="H210" s="835" t="s">
        <v>2692</v>
      </c>
      <c r="I210" s="849">
        <v>13.310000419616699</v>
      </c>
      <c r="J210" s="849">
        <v>30</v>
      </c>
      <c r="K210" s="850">
        <v>399.32998657226562</v>
      </c>
    </row>
    <row r="211" spans="1:11" ht="14.4" customHeight="1" x14ac:dyDescent="0.3">
      <c r="A211" s="831" t="s">
        <v>566</v>
      </c>
      <c r="B211" s="832" t="s">
        <v>567</v>
      </c>
      <c r="C211" s="835" t="s">
        <v>588</v>
      </c>
      <c r="D211" s="863" t="s">
        <v>589</v>
      </c>
      <c r="E211" s="835" t="s">
        <v>2285</v>
      </c>
      <c r="F211" s="863" t="s">
        <v>2286</v>
      </c>
      <c r="G211" s="835" t="s">
        <v>2693</v>
      </c>
      <c r="H211" s="835" t="s">
        <v>2694</v>
      </c>
      <c r="I211" s="849">
        <v>0.47299999594688413</v>
      </c>
      <c r="J211" s="849">
        <v>1300</v>
      </c>
      <c r="K211" s="850">
        <v>615</v>
      </c>
    </row>
    <row r="212" spans="1:11" ht="14.4" customHeight="1" x14ac:dyDescent="0.3">
      <c r="A212" s="831" t="s">
        <v>566</v>
      </c>
      <c r="B212" s="832" t="s">
        <v>567</v>
      </c>
      <c r="C212" s="835" t="s">
        <v>588</v>
      </c>
      <c r="D212" s="863" t="s">
        <v>589</v>
      </c>
      <c r="E212" s="835" t="s">
        <v>2285</v>
      </c>
      <c r="F212" s="863" t="s">
        <v>2286</v>
      </c>
      <c r="G212" s="835" t="s">
        <v>2695</v>
      </c>
      <c r="H212" s="835" t="s">
        <v>2696</v>
      </c>
      <c r="I212" s="849">
        <v>130.67999267578125</v>
      </c>
      <c r="J212" s="849">
        <v>10</v>
      </c>
      <c r="K212" s="850">
        <v>1306.800048828125</v>
      </c>
    </row>
    <row r="213" spans="1:11" ht="14.4" customHeight="1" x14ac:dyDescent="0.3">
      <c r="A213" s="831" t="s">
        <v>566</v>
      </c>
      <c r="B213" s="832" t="s">
        <v>567</v>
      </c>
      <c r="C213" s="835" t="s">
        <v>588</v>
      </c>
      <c r="D213" s="863" t="s">
        <v>589</v>
      </c>
      <c r="E213" s="835" t="s">
        <v>2293</v>
      </c>
      <c r="F213" s="863" t="s">
        <v>2294</v>
      </c>
      <c r="G213" s="835" t="s">
        <v>2295</v>
      </c>
      <c r="H213" s="835" t="s">
        <v>2296</v>
      </c>
      <c r="I213" s="849">
        <v>10.166666666666666</v>
      </c>
      <c r="J213" s="849">
        <v>1700</v>
      </c>
      <c r="K213" s="850">
        <v>17284</v>
      </c>
    </row>
    <row r="214" spans="1:11" ht="14.4" customHeight="1" x14ac:dyDescent="0.3">
      <c r="A214" s="831" t="s">
        <v>566</v>
      </c>
      <c r="B214" s="832" t="s">
        <v>567</v>
      </c>
      <c r="C214" s="835" t="s">
        <v>588</v>
      </c>
      <c r="D214" s="863" t="s">
        <v>589</v>
      </c>
      <c r="E214" s="835" t="s">
        <v>2293</v>
      </c>
      <c r="F214" s="863" t="s">
        <v>2294</v>
      </c>
      <c r="G214" s="835" t="s">
        <v>2697</v>
      </c>
      <c r="H214" s="835" t="s">
        <v>2698</v>
      </c>
      <c r="I214" s="849">
        <v>16.453333536783855</v>
      </c>
      <c r="J214" s="849">
        <v>120</v>
      </c>
      <c r="K214" s="850">
        <v>1974.4000244140625</v>
      </c>
    </row>
    <row r="215" spans="1:11" ht="14.4" customHeight="1" x14ac:dyDescent="0.3">
      <c r="A215" s="831" t="s">
        <v>566</v>
      </c>
      <c r="B215" s="832" t="s">
        <v>567</v>
      </c>
      <c r="C215" s="835" t="s">
        <v>588</v>
      </c>
      <c r="D215" s="863" t="s">
        <v>589</v>
      </c>
      <c r="E215" s="835" t="s">
        <v>2297</v>
      </c>
      <c r="F215" s="863" t="s">
        <v>2298</v>
      </c>
      <c r="G215" s="835" t="s">
        <v>2529</v>
      </c>
      <c r="H215" s="835" t="s">
        <v>2530</v>
      </c>
      <c r="I215" s="849">
        <v>0.30000001192092896</v>
      </c>
      <c r="J215" s="849">
        <v>700</v>
      </c>
      <c r="K215" s="850">
        <v>210</v>
      </c>
    </row>
    <row r="216" spans="1:11" ht="14.4" customHeight="1" x14ac:dyDescent="0.3">
      <c r="A216" s="831" t="s">
        <v>566</v>
      </c>
      <c r="B216" s="832" t="s">
        <v>567</v>
      </c>
      <c r="C216" s="835" t="s">
        <v>588</v>
      </c>
      <c r="D216" s="863" t="s">
        <v>589</v>
      </c>
      <c r="E216" s="835" t="s">
        <v>2297</v>
      </c>
      <c r="F216" s="863" t="s">
        <v>2298</v>
      </c>
      <c r="G216" s="835" t="s">
        <v>2531</v>
      </c>
      <c r="H216" s="835" t="s">
        <v>2532</v>
      </c>
      <c r="I216" s="849">
        <v>0.29333333174387616</v>
      </c>
      <c r="J216" s="849">
        <v>800</v>
      </c>
      <c r="K216" s="850">
        <v>234</v>
      </c>
    </row>
    <row r="217" spans="1:11" ht="14.4" customHeight="1" x14ac:dyDescent="0.3">
      <c r="A217" s="831" t="s">
        <v>566</v>
      </c>
      <c r="B217" s="832" t="s">
        <v>567</v>
      </c>
      <c r="C217" s="835" t="s">
        <v>588</v>
      </c>
      <c r="D217" s="863" t="s">
        <v>589</v>
      </c>
      <c r="E217" s="835" t="s">
        <v>2297</v>
      </c>
      <c r="F217" s="863" t="s">
        <v>2298</v>
      </c>
      <c r="G217" s="835" t="s">
        <v>2299</v>
      </c>
      <c r="H217" s="835" t="s">
        <v>2300</v>
      </c>
      <c r="I217" s="849">
        <v>0.54333335161209106</v>
      </c>
      <c r="J217" s="849">
        <v>2700</v>
      </c>
      <c r="K217" s="850">
        <v>1464</v>
      </c>
    </row>
    <row r="218" spans="1:11" ht="14.4" customHeight="1" x14ac:dyDescent="0.3">
      <c r="A218" s="831" t="s">
        <v>566</v>
      </c>
      <c r="B218" s="832" t="s">
        <v>567</v>
      </c>
      <c r="C218" s="835" t="s">
        <v>588</v>
      </c>
      <c r="D218" s="863" t="s">
        <v>589</v>
      </c>
      <c r="E218" s="835" t="s">
        <v>2297</v>
      </c>
      <c r="F218" s="863" t="s">
        <v>2298</v>
      </c>
      <c r="G218" s="835" t="s">
        <v>2699</v>
      </c>
      <c r="H218" s="835" t="s">
        <v>2700</v>
      </c>
      <c r="I218" s="849">
        <v>1.5099999904632568</v>
      </c>
      <c r="J218" s="849">
        <v>500</v>
      </c>
      <c r="K218" s="850">
        <v>756</v>
      </c>
    </row>
    <row r="219" spans="1:11" ht="14.4" customHeight="1" x14ac:dyDescent="0.3">
      <c r="A219" s="831" t="s">
        <v>566</v>
      </c>
      <c r="B219" s="832" t="s">
        <v>567</v>
      </c>
      <c r="C219" s="835" t="s">
        <v>588</v>
      </c>
      <c r="D219" s="863" t="s">
        <v>589</v>
      </c>
      <c r="E219" s="835" t="s">
        <v>2305</v>
      </c>
      <c r="F219" s="863" t="s">
        <v>2306</v>
      </c>
      <c r="G219" s="835" t="s">
        <v>2533</v>
      </c>
      <c r="H219" s="835" t="s">
        <v>2534</v>
      </c>
      <c r="I219" s="849">
        <v>0.63374999165534973</v>
      </c>
      <c r="J219" s="849">
        <v>4800</v>
      </c>
      <c r="K219" s="850">
        <v>3042</v>
      </c>
    </row>
    <row r="220" spans="1:11" ht="14.4" customHeight="1" x14ac:dyDescent="0.3">
      <c r="A220" s="831" t="s">
        <v>566</v>
      </c>
      <c r="B220" s="832" t="s">
        <v>567</v>
      </c>
      <c r="C220" s="835" t="s">
        <v>588</v>
      </c>
      <c r="D220" s="863" t="s">
        <v>589</v>
      </c>
      <c r="E220" s="835" t="s">
        <v>2305</v>
      </c>
      <c r="F220" s="863" t="s">
        <v>2306</v>
      </c>
      <c r="G220" s="835" t="s">
        <v>2307</v>
      </c>
      <c r="H220" s="835" t="s">
        <v>2308</v>
      </c>
      <c r="I220" s="849">
        <v>0.63199999332427981</v>
      </c>
      <c r="J220" s="849">
        <v>7400</v>
      </c>
      <c r="K220" s="850">
        <v>4688</v>
      </c>
    </row>
    <row r="221" spans="1:11" ht="14.4" customHeight="1" x14ac:dyDescent="0.3">
      <c r="A221" s="831" t="s">
        <v>566</v>
      </c>
      <c r="B221" s="832" t="s">
        <v>567</v>
      </c>
      <c r="C221" s="835" t="s">
        <v>588</v>
      </c>
      <c r="D221" s="863" t="s">
        <v>589</v>
      </c>
      <c r="E221" s="835" t="s">
        <v>2305</v>
      </c>
      <c r="F221" s="863" t="s">
        <v>2306</v>
      </c>
      <c r="G221" s="835" t="s">
        <v>2535</v>
      </c>
      <c r="H221" s="835" t="s">
        <v>2536</v>
      </c>
      <c r="I221" s="849">
        <v>0.63333332538604736</v>
      </c>
      <c r="J221" s="849">
        <v>3400</v>
      </c>
      <c r="K221" s="850">
        <v>2154</v>
      </c>
    </row>
    <row r="222" spans="1:11" ht="14.4" customHeight="1" x14ac:dyDescent="0.3">
      <c r="A222" s="831" t="s">
        <v>566</v>
      </c>
      <c r="B222" s="832" t="s">
        <v>567</v>
      </c>
      <c r="C222" s="835" t="s">
        <v>588</v>
      </c>
      <c r="D222" s="863" t="s">
        <v>589</v>
      </c>
      <c r="E222" s="835" t="s">
        <v>2559</v>
      </c>
      <c r="F222" s="863" t="s">
        <v>2560</v>
      </c>
      <c r="G222" s="835" t="s">
        <v>2701</v>
      </c>
      <c r="H222" s="835" t="s">
        <v>2702</v>
      </c>
      <c r="I222" s="849">
        <v>36.830001831054687</v>
      </c>
      <c r="J222" s="849">
        <v>10</v>
      </c>
      <c r="K222" s="850">
        <v>368.32000732421875</v>
      </c>
    </row>
    <row r="223" spans="1:11" ht="14.4" customHeight="1" x14ac:dyDescent="0.3">
      <c r="A223" s="831" t="s">
        <v>566</v>
      </c>
      <c r="B223" s="832" t="s">
        <v>567</v>
      </c>
      <c r="C223" s="835" t="s">
        <v>588</v>
      </c>
      <c r="D223" s="863" t="s">
        <v>589</v>
      </c>
      <c r="E223" s="835" t="s">
        <v>2559</v>
      </c>
      <c r="F223" s="863" t="s">
        <v>2560</v>
      </c>
      <c r="G223" s="835" t="s">
        <v>2703</v>
      </c>
      <c r="H223" s="835" t="s">
        <v>2704</v>
      </c>
      <c r="I223" s="849">
        <v>36.832001495361325</v>
      </c>
      <c r="J223" s="849">
        <v>100</v>
      </c>
      <c r="K223" s="850">
        <v>3683.2400207519531</v>
      </c>
    </row>
    <row r="224" spans="1:11" ht="14.4" customHeight="1" x14ac:dyDescent="0.3">
      <c r="A224" s="831" t="s">
        <v>566</v>
      </c>
      <c r="B224" s="832" t="s">
        <v>567</v>
      </c>
      <c r="C224" s="835" t="s">
        <v>588</v>
      </c>
      <c r="D224" s="863" t="s">
        <v>589</v>
      </c>
      <c r="E224" s="835" t="s">
        <v>2559</v>
      </c>
      <c r="F224" s="863" t="s">
        <v>2560</v>
      </c>
      <c r="G224" s="835" t="s">
        <v>2705</v>
      </c>
      <c r="H224" s="835" t="s">
        <v>2706</v>
      </c>
      <c r="I224" s="849">
        <v>36.83166821797689</v>
      </c>
      <c r="J224" s="849">
        <v>130</v>
      </c>
      <c r="K224" s="850">
        <v>4788.1400451660156</v>
      </c>
    </row>
    <row r="225" spans="1:11" ht="14.4" customHeight="1" x14ac:dyDescent="0.3">
      <c r="A225" s="831" t="s">
        <v>566</v>
      </c>
      <c r="B225" s="832" t="s">
        <v>567</v>
      </c>
      <c r="C225" s="835" t="s">
        <v>588</v>
      </c>
      <c r="D225" s="863" t="s">
        <v>589</v>
      </c>
      <c r="E225" s="835" t="s">
        <v>2559</v>
      </c>
      <c r="F225" s="863" t="s">
        <v>2560</v>
      </c>
      <c r="G225" s="835" t="s">
        <v>2707</v>
      </c>
      <c r="H225" s="835" t="s">
        <v>2708</v>
      </c>
      <c r="I225" s="849">
        <v>36.299999237060547</v>
      </c>
      <c r="J225" s="849">
        <v>30</v>
      </c>
      <c r="K225" s="850">
        <v>1089</v>
      </c>
    </row>
    <row r="226" spans="1:11" ht="14.4" customHeight="1" x14ac:dyDescent="0.3">
      <c r="A226" s="831" t="s">
        <v>566</v>
      </c>
      <c r="B226" s="832" t="s">
        <v>567</v>
      </c>
      <c r="C226" s="835" t="s">
        <v>588</v>
      </c>
      <c r="D226" s="863" t="s">
        <v>589</v>
      </c>
      <c r="E226" s="835" t="s">
        <v>2559</v>
      </c>
      <c r="F226" s="863" t="s">
        <v>2560</v>
      </c>
      <c r="G226" s="835" t="s">
        <v>2709</v>
      </c>
      <c r="H226" s="835" t="s">
        <v>2710</v>
      </c>
      <c r="I226" s="849">
        <v>387.20001220703125</v>
      </c>
      <c r="J226" s="849">
        <v>3</v>
      </c>
      <c r="K226" s="850">
        <v>1161.5999755859375</v>
      </c>
    </row>
    <row r="227" spans="1:11" ht="14.4" customHeight="1" x14ac:dyDescent="0.3">
      <c r="A227" s="831" t="s">
        <v>566</v>
      </c>
      <c r="B227" s="832" t="s">
        <v>567</v>
      </c>
      <c r="C227" s="835" t="s">
        <v>588</v>
      </c>
      <c r="D227" s="863" t="s">
        <v>589</v>
      </c>
      <c r="E227" s="835" t="s">
        <v>2559</v>
      </c>
      <c r="F227" s="863" t="s">
        <v>2560</v>
      </c>
      <c r="G227" s="835" t="s">
        <v>2711</v>
      </c>
      <c r="H227" s="835" t="s">
        <v>2712</v>
      </c>
      <c r="I227" s="849">
        <v>387.20001220703125</v>
      </c>
      <c r="J227" s="849">
        <v>3</v>
      </c>
      <c r="K227" s="850">
        <v>1161.5999755859375</v>
      </c>
    </row>
    <row r="228" spans="1:11" ht="14.4" customHeight="1" x14ac:dyDescent="0.3">
      <c r="A228" s="831" t="s">
        <v>566</v>
      </c>
      <c r="B228" s="832" t="s">
        <v>567</v>
      </c>
      <c r="C228" s="835" t="s">
        <v>588</v>
      </c>
      <c r="D228" s="863" t="s">
        <v>589</v>
      </c>
      <c r="E228" s="835" t="s">
        <v>2559</v>
      </c>
      <c r="F228" s="863" t="s">
        <v>2560</v>
      </c>
      <c r="G228" s="835" t="s">
        <v>2713</v>
      </c>
      <c r="H228" s="835" t="s">
        <v>2714</v>
      </c>
      <c r="I228" s="849">
        <v>104.05999755859375</v>
      </c>
      <c r="J228" s="849">
        <v>10</v>
      </c>
      <c r="K228" s="850">
        <v>1040.5999755859375</v>
      </c>
    </row>
    <row r="229" spans="1:11" ht="14.4" customHeight="1" x14ac:dyDescent="0.3">
      <c r="A229" s="831" t="s">
        <v>566</v>
      </c>
      <c r="B229" s="832" t="s">
        <v>567</v>
      </c>
      <c r="C229" s="835" t="s">
        <v>588</v>
      </c>
      <c r="D229" s="863" t="s">
        <v>589</v>
      </c>
      <c r="E229" s="835" t="s">
        <v>2559</v>
      </c>
      <c r="F229" s="863" t="s">
        <v>2560</v>
      </c>
      <c r="G229" s="835" t="s">
        <v>2715</v>
      </c>
      <c r="H229" s="835" t="s">
        <v>2716</v>
      </c>
      <c r="I229" s="849">
        <v>104.05999755859375</v>
      </c>
      <c r="J229" s="849">
        <v>110</v>
      </c>
      <c r="K229" s="850">
        <v>11446.600219726563</v>
      </c>
    </row>
    <row r="230" spans="1:11" ht="14.4" customHeight="1" x14ac:dyDescent="0.3">
      <c r="A230" s="831" t="s">
        <v>566</v>
      </c>
      <c r="B230" s="832" t="s">
        <v>567</v>
      </c>
      <c r="C230" s="835" t="s">
        <v>588</v>
      </c>
      <c r="D230" s="863" t="s">
        <v>589</v>
      </c>
      <c r="E230" s="835" t="s">
        <v>2559</v>
      </c>
      <c r="F230" s="863" t="s">
        <v>2560</v>
      </c>
      <c r="G230" s="835" t="s">
        <v>2717</v>
      </c>
      <c r="H230" s="835" t="s">
        <v>2718</v>
      </c>
      <c r="I230" s="849">
        <v>104.05999755859375</v>
      </c>
      <c r="J230" s="849">
        <v>180</v>
      </c>
      <c r="K230" s="850">
        <v>18730.800048828125</v>
      </c>
    </row>
    <row r="231" spans="1:11" ht="14.4" customHeight="1" x14ac:dyDescent="0.3">
      <c r="A231" s="831" t="s">
        <v>566</v>
      </c>
      <c r="B231" s="832" t="s">
        <v>567</v>
      </c>
      <c r="C231" s="835" t="s">
        <v>588</v>
      </c>
      <c r="D231" s="863" t="s">
        <v>589</v>
      </c>
      <c r="E231" s="835" t="s">
        <v>2559</v>
      </c>
      <c r="F231" s="863" t="s">
        <v>2560</v>
      </c>
      <c r="G231" s="835" t="s">
        <v>2719</v>
      </c>
      <c r="H231" s="835" t="s">
        <v>2720</v>
      </c>
      <c r="I231" s="849">
        <v>104.05999755859375</v>
      </c>
      <c r="J231" s="849">
        <v>10</v>
      </c>
      <c r="K231" s="850">
        <v>1040.5999755859375</v>
      </c>
    </row>
    <row r="232" spans="1:11" ht="14.4" customHeight="1" x14ac:dyDescent="0.3">
      <c r="A232" s="831" t="s">
        <v>566</v>
      </c>
      <c r="B232" s="832" t="s">
        <v>567</v>
      </c>
      <c r="C232" s="835" t="s">
        <v>588</v>
      </c>
      <c r="D232" s="863" t="s">
        <v>589</v>
      </c>
      <c r="E232" s="835" t="s">
        <v>2559</v>
      </c>
      <c r="F232" s="863" t="s">
        <v>2560</v>
      </c>
      <c r="G232" s="835" t="s">
        <v>2721</v>
      </c>
      <c r="H232" s="835" t="s">
        <v>2722</v>
      </c>
      <c r="I232" s="849">
        <v>121</v>
      </c>
      <c r="J232" s="849">
        <v>10</v>
      </c>
      <c r="K232" s="850">
        <v>1210</v>
      </c>
    </row>
    <row r="233" spans="1:11" ht="14.4" customHeight="1" x14ac:dyDescent="0.3">
      <c r="A233" s="831" t="s">
        <v>566</v>
      </c>
      <c r="B233" s="832" t="s">
        <v>567</v>
      </c>
      <c r="C233" s="835" t="s">
        <v>588</v>
      </c>
      <c r="D233" s="863" t="s">
        <v>589</v>
      </c>
      <c r="E233" s="835" t="s">
        <v>2559</v>
      </c>
      <c r="F233" s="863" t="s">
        <v>2560</v>
      </c>
      <c r="G233" s="835" t="s">
        <v>2723</v>
      </c>
      <c r="H233" s="835" t="s">
        <v>2724</v>
      </c>
      <c r="I233" s="849">
        <v>209.3699951171875</v>
      </c>
      <c r="J233" s="849">
        <v>10</v>
      </c>
      <c r="K233" s="850">
        <v>2093.659912109375</v>
      </c>
    </row>
    <row r="234" spans="1:11" ht="14.4" customHeight="1" x14ac:dyDescent="0.3">
      <c r="A234" s="831" t="s">
        <v>566</v>
      </c>
      <c r="B234" s="832" t="s">
        <v>567</v>
      </c>
      <c r="C234" s="835" t="s">
        <v>588</v>
      </c>
      <c r="D234" s="863" t="s">
        <v>589</v>
      </c>
      <c r="E234" s="835" t="s">
        <v>2559</v>
      </c>
      <c r="F234" s="863" t="s">
        <v>2560</v>
      </c>
      <c r="G234" s="835" t="s">
        <v>2725</v>
      </c>
      <c r="H234" s="835" t="s">
        <v>2726</v>
      </c>
      <c r="I234" s="849">
        <v>209.3699951171875</v>
      </c>
      <c r="J234" s="849">
        <v>10</v>
      </c>
      <c r="K234" s="850">
        <v>2093.659912109375</v>
      </c>
    </row>
    <row r="235" spans="1:11" ht="14.4" customHeight="1" x14ac:dyDescent="0.3">
      <c r="A235" s="831" t="s">
        <v>566</v>
      </c>
      <c r="B235" s="832" t="s">
        <v>567</v>
      </c>
      <c r="C235" s="835" t="s">
        <v>588</v>
      </c>
      <c r="D235" s="863" t="s">
        <v>589</v>
      </c>
      <c r="E235" s="835" t="s">
        <v>2559</v>
      </c>
      <c r="F235" s="863" t="s">
        <v>2560</v>
      </c>
      <c r="G235" s="835" t="s">
        <v>2727</v>
      </c>
      <c r="H235" s="835" t="s">
        <v>2728</v>
      </c>
      <c r="I235" s="849">
        <v>209.3699951171875</v>
      </c>
      <c r="J235" s="849">
        <v>5</v>
      </c>
      <c r="K235" s="850">
        <v>1046.8299560546875</v>
      </c>
    </row>
    <row r="236" spans="1:11" ht="14.4" customHeight="1" x14ac:dyDescent="0.3">
      <c r="A236" s="831" t="s">
        <v>566</v>
      </c>
      <c r="B236" s="832" t="s">
        <v>567</v>
      </c>
      <c r="C236" s="835" t="s">
        <v>588</v>
      </c>
      <c r="D236" s="863" t="s">
        <v>589</v>
      </c>
      <c r="E236" s="835" t="s">
        <v>2559</v>
      </c>
      <c r="F236" s="863" t="s">
        <v>2560</v>
      </c>
      <c r="G236" s="835" t="s">
        <v>2729</v>
      </c>
      <c r="H236" s="835" t="s">
        <v>2730</v>
      </c>
      <c r="I236" s="849">
        <v>119.99888865152995</v>
      </c>
      <c r="J236" s="849">
        <v>211</v>
      </c>
      <c r="K236" s="850">
        <v>25319.090087890625</v>
      </c>
    </row>
    <row r="237" spans="1:11" ht="14.4" customHeight="1" x14ac:dyDescent="0.3">
      <c r="A237" s="831" t="s">
        <v>566</v>
      </c>
      <c r="B237" s="832" t="s">
        <v>567</v>
      </c>
      <c r="C237" s="835" t="s">
        <v>591</v>
      </c>
      <c r="D237" s="863" t="s">
        <v>592</v>
      </c>
      <c r="E237" s="835" t="s">
        <v>2309</v>
      </c>
      <c r="F237" s="863" t="s">
        <v>2310</v>
      </c>
      <c r="G237" s="835" t="s">
        <v>2731</v>
      </c>
      <c r="H237" s="835" t="s">
        <v>2732</v>
      </c>
      <c r="I237" s="849">
        <v>152.46000671386719</v>
      </c>
      <c r="J237" s="849">
        <v>3</v>
      </c>
      <c r="K237" s="850">
        <v>457.3800048828125</v>
      </c>
    </row>
    <row r="238" spans="1:11" ht="14.4" customHeight="1" x14ac:dyDescent="0.3">
      <c r="A238" s="831" t="s">
        <v>566</v>
      </c>
      <c r="B238" s="832" t="s">
        <v>567</v>
      </c>
      <c r="C238" s="835" t="s">
        <v>591</v>
      </c>
      <c r="D238" s="863" t="s">
        <v>592</v>
      </c>
      <c r="E238" s="835" t="s">
        <v>2281</v>
      </c>
      <c r="F238" s="863" t="s">
        <v>2282</v>
      </c>
      <c r="G238" s="835" t="s">
        <v>2733</v>
      </c>
      <c r="H238" s="835" t="s">
        <v>2734</v>
      </c>
      <c r="I238" s="849">
        <v>0.5899999737739563</v>
      </c>
      <c r="J238" s="849">
        <v>500</v>
      </c>
      <c r="K238" s="850">
        <v>295</v>
      </c>
    </row>
    <row r="239" spans="1:11" ht="14.4" customHeight="1" x14ac:dyDescent="0.3">
      <c r="A239" s="831" t="s">
        <v>566</v>
      </c>
      <c r="B239" s="832" t="s">
        <v>567</v>
      </c>
      <c r="C239" s="835" t="s">
        <v>591</v>
      </c>
      <c r="D239" s="863" t="s">
        <v>592</v>
      </c>
      <c r="E239" s="835" t="s">
        <v>2281</v>
      </c>
      <c r="F239" s="863" t="s">
        <v>2282</v>
      </c>
      <c r="G239" s="835" t="s">
        <v>2571</v>
      </c>
      <c r="H239" s="835" t="s">
        <v>2572</v>
      </c>
      <c r="I239" s="849">
        <v>1.3799999952316284</v>
      </c>
      <c r="J239" s="849">
        <v>800</v>
      </c>
      <c r="K239" s="850">
        <v>1104</v>
      </c>
    </row>
    <row r="240" spans="1:11" ht="14.4" customHeight="1" x14ac:dyDescent="0.3">
      <c r="A240" s="831" t="s">
        <v>566</v>
      </c>
      <c r="B240" s="832" t="s">
        <v>567</v>
      </c>
      <c r="C240" s="835" t="s">
        <v>591</v>
      </c>
      <c r="D240" s="863" t="s">
        <v>592</v>
      </c>
      <c r="E240" s="835" t="s">
        <v>2281</v>
      </c>
      <c r="F240" s="863" t="s">
        <v>2282</v>
      </c>
      <c r="G240" s="835" t="s">
        <v>2573</v>
      </c>
      <c r="H240" s="835" t="s">
        <v>2574</v>
      </c>
      <c r="I240" s="849">
        <v>1.5199999809265137</v>
      </c>
      <c r="J240" s="849">
        <v>50</v>
      </c>
      <c r="K240" s="850">
        <v>76</v>
      </c>
    </row>
    <row r="241" spans="1:11" ht="14.4" customHeight="1" x14ac:dyDescent="0.3">
      <c r="A241" s="831" t="s">
        <v>566</v>
      </c>
      <c r="B241" s="832" t="s">
        <v>567</v>
      </c>
      <c r="C241" s="835" t="s">
        <v>591</v>
      </c>
      <c r="D241" s="863" t="s">
        <v>592</v>
      </c>
      <c r="E241" s="835" t="s">
        <v>2281</v>
      </c>
      <c r="F241" s="863" t="s">
        <v>2282</v>
      </c>
      <c r="G241" s="835" t="s">
        <v>2735</v>
      </c>
      <c r="H241" s="835" t="s">
        <v>2736</v>
      </c>
      <c r="I241" s="849">
        <v>25.100000381469727</v>
      </c>
      <c r="J241" s="849">
        <v>12</v>
      </c>
      <c r="K241" s="850">
        <v>301.239990234375</v>
      </c>
    </row>
    <row r="242" spans="1:11" ht="14.4" customHeight="1" x14ac:dyDescent="0.3">
      <c r="A242" s="831" t="s">
        <v>566</v>
      </c>
      <c r="B242" s="832" t="s">
        <v>567</v>
      </c>
      <c r="C242" s="835" t="s">
        <v>591</v>
      </c>
      <c r="D242" s="863" t="s">
        <v>592</v>
      </c>
      <c r="E242" s="835" t="s">
        <v>2281</v>
      </c>
      <c r="F242" s="863" t="s">
        <v>2282</v>
      </c>
      <c r="G242" s="835" t="s">
        <v>2575</v>
      </c>
      <c r="H242" s="835" t="s">
        <v>2576</v>
      </c>
      <c r="I242" s="849">
        <v>26.159999847412109</v>
      </c>
      <c r="J242" s="849">
        <v>6</v>
      </c>
      <c r="K242" s="850">
        <v>156.95999908447266</v>
      </c>
    </row>
    <row r="243" spans="1:11" ht="14.4" customHeight="1" x14ac:dyDescent="0.3">
      <c r="A243" s="831" t="s">
        <v>566</v>
      </c>
      <c r="B243" s="832" t="s">
        <v>567</v>
      </c>
      <c r="C243" s="835" t="s">
        <v>591</v>
      </c>
      <c r="D243" s="863" t="s">
        <v>592</v>
      </c>
      <c r="E243" s="835" t="s">
        <v>2281</v>
      </c>
      <c r="F243" s="863" t="s">
        <v>2282</v>
      </c>
      <c r="G243" s="835" t="s">
        <v>2371</v>
      </c>
      <c r="H243" s="835" t="s">
        <v>2372</v>
      </c>
      <c r="I243" s="849">
        <v>15.026666641235352</v>
      </c>
      <c r="J243" s="849">
        <v>60</v>
      </c>
      <c r="K243" s="850">
        <v>901.60000610351562</v>
      </c>
    </row>
    <row r="244" spans="1:11" ht="14.4" customHeight="1" x14ac:dyDescent="0.3">
      <c r="A244" s="831" t="s">
        <v>566</v>
      </c>
      <c r="B244" s="832" t="s">
        <v>567</v>
      </c>
      <c r="C244" s="835" t="s">
        <v>591</v>
      </c>
      <c r="D244" s="863" t="s">
        <v>592</v>
      </c>
      <c r="E244" s="835" t="s">
        <v>2281</v>
      </c>
      <c r="F244" s="863" t="s">
        <v>2282</v>
      </c>
      <c r="G244" s="835" t="s">
        <v>2577</v>
      </c>
      <c r="H244" s="835" t="s">
        <v>2578</v>
      </c>
      <c r="I244" s="849">
        <v>23.914999961853027</v>
      </c>
      <c r="J244" s="849">
        <v>20</v>
      </c>
      <c r="K244" s="850">
        <v>478.30000305175781</v>
      </c>
    </row>
    <row r="245" spans="1:11" ht="14.4" customHeight="1" x14ac:dyDescent="0.3">
      <c r="A245" s="831" t="s">
        <v>566</v>
      </c>
      <c r="B245" s="832" t="s">
        <v>567</v>
      </c>
      <c r="C245" s="835" t="s">
        <v>591</v>
      </c>
      <c r="D245" s="863" t="s">
        <v>592</v>
      </c>
      <c r="E245" s="835" t="s">
        <v>2281</v>
      </c>
      <c r="F245" s="863" t="s">
        <v>2282</v>
      </c>
      <c r="G245" s="835" t="s">
        <v>2737</v>
      </c>
      <c r="H245" s="835" t="s">
        <v>2738</v>
      </c>
      <c r="I245" s="849">
        <v>8.8199996948242187</v>
      </c>
      <c r="J245" s="849">
        <v>48</v>
      </c>
      <c r="K245" s="850">
        <v>423.56999206542969</v>
      </c>
    </row>
    <row r="246" spans="1:11" ht="14.4" customHeight="1" x14ac:dyDescent="0.3">
      <c r="A246" s="831" t="s">
        <v>566</v>
      </c>
      <c r="B246" s="832" t="s">
        <v>567</v>
      </c>
      <c r="C246" s="835" t="s">
        <v>591</v>
      </c>
      <c r="D246" s="863" t="s">
        <v>592</v>
      </c>
      <c r="E246" s="835" t="s">
        <v>2281</v>
      </c>
      <c r="F246" s="863" t="s">
        <v>2282</v>
      </c>
      <c r="G246" s="835" t="s">
        <v>2375</v>
      </c>
      <c r="H246" s="835" t="s">
        <v>2376</v>
      </c>
      <c r="I246" s="849">
        <v>18.889999389648438</v>
      </c>
      <c r="J246" s="849">
        <v>24</v>
      </c>
      <c r="K246" s="850">
        <v>453.32998657226562</v>
      </c>
    </row>
    <row r="247" spans="1:11" ht="14.4" customHeight="1" x14ac:dyDescent="0.3">
      <c r="A247" s="831" t="s">
        <v>566</v>
      </c>
      <c r="B247" s="832" t="s">
        <v>567</v>
      </c>
      <c r="C247" s="835" t="s">
        <v>591</v>
      </c>
      <c r="D247" s="863" t="s">
        <v>592</v>
      </c>
      <c r="E247" s="835" t="s">
        <v>2281</v>
      </c>
      <c r="F247" s="863" t="s">
        <v>2282</v>
      </c>
      <c r="G247" s="835" t="s">
        <v>2739</v>
      </c>
      <c r="H247" s="835" t="s">
        <v>2740</v>
      </c>
      <c r="I247" s="849">
        <v>25.559999465942383</v>
      </c>
      <c r="J247" s="849">
        <v>24</v>
      </c>
      <c r="K247" s="850">
        <v>613.53997802734375</v>
      </c>
    </row>
    <row r="248" spans="1:11" ht="14.4" customHeight="1" x14ac:dyDescent="0.3">
      <c r="A248" s="831" t="s">
        <v>566</v>
      </c>
      <c r="B248" s="832" t="s">
        <v>567</v>
      </c>
      <c r="C248" s="835" t="s">
        <v>591</v>
      </c>
      <c r="D248" s="863" t="s">
        <v>592</v>
      </c>
      <c r="E248" s="835" t="s">
        <v>2281</v>
      </c>
      <c r="F248" s="863" t="s">
        <v>2282</v>
      </c>
      <c r="G248" s="835" t="s">
        <v>2283</v>
      </c>
      <c r="H248" s="835" t="s">
        <v>2284</v>
      </c>
      <c r="I248" s="849">
        <v>41.536000061035153</v>
      </c>
      <c r="J248" s="849">
        <v>252</v>
      </c>
      <c r="K248" s="850">
        <v>10467.099975585937</v>
      </c>
    </row>
    <row r="249" spans="1:11" ht="14.4" customHeight="1" x14ac:dyDescent="0.3">
      <c r="A249" s="831" t="s">
        <v>566</v>
      </c>
      <c r="B249" s="832" t="s">
        <v>567</v>
      </c>
      <c r="C249" s="835" t="s">
        <v>591</v>
      </c>
      <c r="D249" s="863" t="s">
        <v>592</v>
      </c>
      <c r="E249" s="835" t="s">
        <v>2281</v>
      </c>
      <c r="F249" s="863" t="s">
        <v>2282</v>
      </c>
      <c r="G249" s="835" t="s">
        <v>2741</v>
      </c>
      <c r="H249" s="835" t="s">
        <v>2742</v>
      </c>
      <c r="I249" s="849">
        <v>66.239997863769531</v>
      </c>
      <c r="J249" s="849">
        <v>150</v>
      </c>
      <c r="K249" s="850">
        <v>9935.999755859375</v>
      </c>
    </row>
    <row r="250" spans="1:11" ht="14.4" customHeight="1" x14ac:dyDescent="0.3">
      <c r="A250" s="831" t="s">
        <v>566</v>
      </c>
      <c r="B250" s="832" t="s">
        <v>567</v>
      </c>
      <c r="C250" s="835" t="s">
        <v>591</v>
      </c>
      <c r="D250" s="863" t="s">
        <v>592</v>
      </c>
      <c r="E250" s="835" t="s">
        <v>2281</v>
      </c>
      <c r="F250" s="863" t="s">
        <v>2282</v>
      </c>
      <c r="G250" s="835" t="s">
        <v>2581</v>
      </c>
      <c r="H250" s="835" t="s">
        <v>2582</v>
      </c>
      <c r="I250" s="849">
        <v>0.66500002145767212</v>
      </c>
      <c r="J250" s="849">
        <v>1500</v>
      </c>
      <c r="K250" s="850">
        <v>997.5</v>
      </c>
    </row>
    <row r="251" spans="1:11" ht="14.4" customHeight="1" x14ac:dyDescent="0.3">
      <c r="A251" s="831" t="s">
        <v>566</v>
      </c>
      <c r="B251" s="832" t="s">
        <v>567</v>
      </c>
      <c r="C251" s="835" t="s">
        <v>591</v>
      </c>
      <c r="D251" s="863" t="s">
        <v>592</v>
      </c>
      <c r="E251" s="835" t="s">
        <v>2285</v>
      </c>
      <c r="F251" s="863" t="s">
        <v>2286</v>
      </c>
      <c r="G251" s="835" t="s">
        <v>2743</v>
      </c>
      <c r="H251" s="835" t="s">
        <v>2744</v>
      </c>
      <c r="I251" s="849">
        <v>2.9000000953674316</v>
      </c>
      <c r="J251" s="849">
        <v>50</v>
      </c>
      <c r="K251" s="850">
        <v>145</v>
      </c>
    </row>
    <row r="252" spans="1:11" ht="14.4" customHeight="1" x14ac:dyDescent="0.3">
      <c r="A252" s="831" t="s">
        <v>566</v>
      </c>
      <c r="B252" s="832" t="s">
        <v>567</v>
      </c>
      <c r="C252" s="835" t="s">
        <v>591</v>
      </c>
      <c r="D252" s="863" t="s">
        <v>592</v>
      </c>
      <c r="E252" s="835" t="s">
        <v>2285</v>
      </c>
      <c r="F252" s="863" t="s">
        <v>2286</v>
      </c>
      <c r="G252" s="835" t="s">
        <v>2745</v>
      </c>
      <c r="H252" s="835" t="s">
        <v>2746</v>
      </c>
      <c r="I252" s="849">
        <v>2.9050000905990601</v>
      </c>
      <c r="J252" s="849">
        <v>100</v>
      </c>
      <c r="K252" s="850">
        <v>290.5</v>
      </c>
    </row>
    <row r="253" spans="1:11" ht="14.4" customHeight="1" x14ac:dyDescent="0.3">
      <c r="A253" s="831" t="s">
        <v>566</v>
      </c>
      <c r="B253" s="832" t="s">
        <v>567</v>
      </c>
      <c r="C253" s="835" t="s">
        <v>591</v>
      </c>
      <c r="D253" s="863" t="s">
        <v>592</v>
      </c>
      <c r="E253" s="835" t="s">
        <v>2285</v>
      </c>
      <c r="F253" s="863" t="s">
        <v>2286</v>
      </c>
      <c r="G253" s="835" t="s">
        <v>2585</v>
      </c>
      <c r="H253" s="835" t="s">
        <v>2586</v>
      </c>
      <c r="I253" s="849">
        <v>2.9000000953674316</v>
      </c>
      <c r="J253" s="849">
        <v>100</v>
      </c>
      <c r="K253" s="850">
        <v>290</v>
      </c>
    </row>
    <row r="254" spans="1:11" ht="14.4" customHeight="1" x14ac:dyDescent="0.3">
      <c r="A254" s="831" t="s">
        <v>566</v>
      </c>
      <c r="B254" s="832" t="s">
        <v>567</v>
      </c>
      <c r="C254" s="835" t="s">
        <v>591</v>
      </c>
      <c r="D254" s="863" t="s">
        <v>592</v>
      </c>
      <c r="E254" s="835" t="s">
        <v>2285</v>
      </c>
      <c r="F254" s="863" t="s">
        <v>2286</v>
      </c>
      <c r="G254" s="835" t="s">
        <v>2587</v>
      </c>
      <c r="H254" s="835" t="s">
        <v>2588</v>
      </c>
      <c r="I254" s="849">
        <v>2.9050000905990601</v>
      </c>
      <c r="J254" s="849">
        <v>200</v>
      </c>
      <c r="K254" s="850">
        <v>581</v>
      </c>
    </row>
    <row r="255" spans="1:11" ht="14.4" customHeight="1" x14ac:dyDescent="0.3">
      <c r="A255" s="831" t="s">
        <v>566</v>
      </c>
      <c r="B255" s="832" t="s">
        <v>567</v>
      </c>
      <c r="C255" s="835" t="s">
        <v>591</v>
      </c>
      <c r="D255" s="863" t="s">
        <v>592</v>
      </c>
      <c r="E255" s="835" t="s">
        <v>2285</v>
      </c>
      <c r="F255" s="863" t="s">
        <v>2286</v>
      </c>
      <c r="G255" s="835" t="s">
        <v>2589</v>
      </c>
      <c r="H255" s="835" t="s">
        <v>2590</v>
      </c>
      <c r="I255" s="849">
        <v>2.9000000953674316</v>
      </c>
      <c r="J255" s="849">
        <v>100</v>
      </c>
      <c r="K255" s="850">
        <v>290</v>
      </c>
    </row>
    <row r="256" spans="1:11" ht="14.4" customHeight="1" x14ac:dyDescent="0.3">
      <c r="A256" s="831" t="s">
        <v>566</v>
      </c>
      <c r="B256" s="832" t="s">
        <v>567</v>
      </c>
      <c r="C256" s="835" t="s">
        <v>591</v>
      </c>
      <c r="D256" s="863" t="s">
        <v>592</v>
      </c>
      <c r="E256" s="835" t="s">
        <v>2285</v>
      </c>
      <c r="F256" s="863" t="s">
        <v>2286</v>
      </c>
      <c r="G256" s="835" t="s">
        <v>2409</v>
      </c>
      <c r="H256" s="835" t="s">
        <v>2410</v>
      </c>
      <c r="I256" s="849">
        <v>1.9366666873296101</v>
      </c>
      <c r="J256" s="849">
        <v>2400</v>
      </c>
      <c r="K256" s="850">
        <v>4646</v>
      </c>
    </row>
    <row r="257" spans="1:11" ht="14.4" customHeight="1" x14ac:dyDescent="0.3">
      <c r="A257" s="831" t="s">
        <v>566</v>
      </c>
      <c r="B257" s="832" t="s">
        <v>567</v>
      </c>
      <c r="C257" s="835" t="s">
        <v>591</v>
      </c>
      <c r="D257" s="863" t="s">
        <v>592</v>
      </c>
      <c r="E257" s="835" t="s">
        <v>2285</v>
      </c>
      <c r="F257" s="863" t="s">
        <v>2286</v>
      </c>
      <c r="G257" s="835" t="s">
        <v>2411</v>
      </c>
      <c r="H257" s="835" t="s">
        <v>2412</v>
      </c>
      <c r="I257" s="849">
        <v>33.880001068115234</v>
      </c>
      <c r="J257" s="849">
        <v>3</v>
      </c>
      <c r="K257" s="850">
        <v>101.6400032043457</v>
      </c>
    </row>
    <row r="258" spans="1:11" ht="14.4" customHeight="1" x14ac:dyDescent="0.3">
      <c r="A258" s="831" t="s">
        <v>566</v>
      </c>
      <c r="B258" s="832" t="s">
        <v>567</v>
      </c>
      <c r="C258" s="835" t="s">
        <v>591</v>
      </c>
      <c r="D258" s="863" t="s">
        <v>592</v>
      </c>
      <c r="E258" s="835" t="s">
        <v>2285</v>
      </c>
      <c r="F258" s="863" t="s">
        <v>2286</v>
      </c>
      <c r="G258" s="835" t="s">
        <v>2593</v>
      </c>
      <c r="H258" s="835" t="s">
        <v>2594</v>
      </c>
      <c r="I258" s="849">
        <v>11.496666590372721</v>
      </c>
      <c r="J258" s="849">
        <v>1500</v>
      </c>
      <c r="K258" s="850">
        <v>17243.909912109375</v>
      </c>
    </row>
    <row r="259" spans="1:11" ht="14.4" customHeight="1" x14ac:dyDescent="0.3">
      <c r="A259" s="831" t="s">
        <v>566</v>
      </c>
      <c r="B259" s="832" t="s">
        <v>567</v>
      </c>
      <c r="C259" s="835" t="s">
        <v>591</v>
      </c>
      <c r="D259" s="863" t="s">
        <v>592</v>
      </c>
      <c r="E259" s="835" t="s">
        <v>2285</v>
      </c>
      <c r="F259" s="863" t="s">
        <v>2286</v>
      </c>
      <c r="G259" s="835" t="s">
        <v>2747</v>
      </c>
      <c r="H259" s="835" t="s">
        <v>2748</v>
      </c>
      <c r="I259" s="849">
        <v>38.5</v>
      </c>
      <c r="J259" s="849">
        <v>50</v>
      </c>
      <c r="K259" s="850">
        <v>1925.1099853515625</v>
      </c>
    </row>
    <row r="260" spans="1:11" ht="14.4" customHeight="1" x14ac:dyDescent="0.3">
      <c r="A260" s="831" t="s">
        <v>566</v>
      </c>
      <c r="B260" s="832" t="s">
        <v>567</v>
      </c>
      <c r="C260" s="835" t="s">
        <v>591</v>
      </c>
      <c r="D260" s="863" t="s">
        <v>592</v>
      </c>
      <c r="E260" s="835" t="s">
        <v>2285</v>
      </c>
      <c r="F260" s="863" t="s">
        <v>2286</v>
      </c>
      <c r="G260" s="835" t="s">
        <v>2595</v>
      </c>
      <c r="H260" s="835" t="s">
        <v>2596</v>
      </c>
      <c r="I260" s="849">
        <v>11.143333435058594</v>
      </c>
      <c r="J260" s="849">
        <v>300</v>
      </c>
      <c r="K260" s="850">
        <v>3343</v>
      </c>
    </row>
    <row r="261" spans="1:11" ht="14.4" customHeight="1" x14ac:dyDescent="0.3">
      <c r="A261" s="831" t="s">
        <v>566</v>
      </c>
      <c r="B261" s="832" t="s">
        <v>567</v>
      </c>
      <c r="C261" s="835" t="s">
        <v>591</v>
      </c>
      <c r="D261" s="863" t="s">
        <v>592</v>
      </c>
      <c r="E261" s="835" t="s">
        <v>2285</v>
      </c>
      <c r="F261" s="863" t="s">
        <v>2286</v>
      </c>
      <c r="G261" s="835" t="s">
        <v>2597</v>
      </c>
      <c r="H261" s="835" t="s">
        <v>2598</v>
      </c>
      <c r="I261" s="849">
        <v>80.470001220703125</v>
      </c>
      <c r="J261" s="849">
        <v>25</v>
      </c>
      <c r="K261" s="850">
        <v>2011.6300048828125</v>
      </c>
    </row>
    <row r="262" spans="1:11" ht="14.4" customHeight="1" x14ac:dyDescent="0.3">
      <c r="A262" s="831" t="s">
        <v>566</v>
      </c>
      <c r="B262" s="832" t="s">
        <v>567</v>
      </c>
      <c r="C262" s="835" t="s">
        <v>591</v>
      </c>
      <c r="D262" s="863" t="s">
        <v>592</v>
      </c>
      <c r="E262" s="835" t="s">
        <v>2285</v>
      </c>
      <c r="F262" s="863" t="s">
        <v>2286</v>
      </c>
      <c r="G262" s="835" t="s">
        <v>2415</v>
      </c>
      <c r="H262" s="835" t="s">
        <v>2416</v>
      </c>
      <c r="I262" s="849">
        <v>25.989999771118164</v>
      </c>
      <c r="J262" s="849">
        <v>30</v>
      </c>
      <c r="K262" s="850">
        <v>779.719970703125</v>
      </c>
    </row>
    <row r="263" spans="1:11" ht="14.4" customHeight="1" x14ac:dyDescent="0.3">
      <c r="A263" s="831" t="s">
        <v>566</v>
      </c>
      <c r="B263" s="832" t="s">
        <v>567</v>
      </c>
      <c r="C263" s="835" t="s">
        <v>591</v>
      </c>
      <c r="D263" s="863" t="s">
        <v>592</v>
      </c>
      <c r="E263" s="835" t="s">
        <v>2285</v>
      </c>
      <c r="F263" s="863" t="s">
        <v>2286</v>
      </c>
      <c r="G263" s="835" t="s">
        <v>2749</v>
      </c>
      <c r="H263" s="835" t="s">
        <v>2750</v>
      </c>
      <c r="I263" s="849">
        <v>64.129997253417969</v>
      </c>
      <c r="J263" s="849">
        <v>1</v>
      </c>
      <c r="K263" s="850">
        <v>64.129997253417969</v>
      </c>
    </row>
    <row r="264" spans="1:11" ht="14.4" customHeight="1" x14ac:dyDescent="0.3">
      <c r="A264" s="831" t="s">
        <v>566</v>
      </c>
      <c r="B264" s="832" t="s">
        <v>567</v>
      </c>
      <c r="C264" s="835" t="s">
        <v>591</v>
      </c>
      <c r="D264" s="863" t="s">
        <v>592</v>
      </c>
      <c r="E264" s="835" t="s">
        <v>2285</v>
      </c>
      <c r="F264" s="863" t="s">
        <v>2286</v>
      </c>
      <c r="G264" s="835" t="s">
        <v>2599</v>
      </c>
      <c r="H264" s="835" t="s">
        <v>2600</v>
      </c>
      <c r="I264" s="849">
        <v>22.639999389648438</v>
      </c>
      <c r="J264" s="849">
        <v>30</v>
      </c>
      <c r="K264" s="850">
        <v>679.19998168945312</v>
      </c>
    </row>
    <row r="265" spans="1:11" ht="14.4" customHeight="1" x14ac:dyDescent="0.3">
      <c r="A265" s="831" t="s">
        <v>566</v>
      </c>
      <c r="B265" s="832" t="s">
        <v>567</v>
      </c>
      <c r="C265" s="835" t="s">
        <v>591</v>
      </c>
      <c r="D265" s="863" t="s">
        <v>592</v>
      </c>
      <c r="E265" s="835" t="s">
        <v>2285</v>
      </c>
      <c r="F265" s="863" t="s">
        <v>2286</v>
      </c>
      <c r="G265" s="835" t="s">
        <v>2601</v>
      </c>
      <c r="H265" s="835" t="s">
        <v>2602</v>
      </c>
      <c r="I265" s="849">
        <v>6.1549999713897705</v>
      </c>
      <c r="J265" s="849">
        <v>600</v>
      </c>
      <c r="K265" s="850">
        <v>3693.7999877929687</v>
      </c>
    </row>
    <row r="266" spans="1:11" ht="14.4" customHeight="1" x14ac:dyDescent="0.3">
      <c r="A266" s="831" t="s">
        <v>566</v>
      </c>
      <c r="B266" s="832" t="s">
        <v>567</v>
      </c>
      <c r="C266" s="835" t="s">
        <v>591</v>
      </c>
      <c r="D266" s="863" t="s">
        <v>592</v>
      </c>
      <c r="E266" s="835" t="s">
        <v>2285</v>
      </c>
      <c r="F266" s="863" t="s">
        <v>2286</v>
      </c>
      <c r="G266" s="835" t="s">
        <v>2289</v>
      </c>
      <c r="H266" s="835" t="s">
        <v>2290</v>
      </c>
      <c r="I266" s="849">
        <v>3.4620000362396239</v>
      </c>
      <c r="J266" s="849">
        <v>3200</v>
      </c>
      <c r="K266" s="850">
        <v>11074</v>
      </c>
    </row>
    <row r="267" spans="1:11" ht="14.4" customHeight="1" x14ac:dyDescent="0.3">
      <c r="A267" s="831" t="s">
        <v>566</v>
      </c>
      <c r="B267" s="832" t="s">
        <v>567</v>
      </c>
      <c r="C267" s="835" t="s">
        <v>591</v>
      </c>
      <c r="D267" s="863" t="s">
        <v>592</v>
      </c>
      <c r="E267" s="835" t="s">
        <v>2285</v>
      </c>
      <c r="F267" s="863" t="s">
        <v>2286</v>
      </c>
      <c r="G267" s="835" t="s">
        <v>2751</v>
      </c>
      <c r="H267" s="835" t="s">
        <v>2752</v>
      </c>
      <c r="I267" s="849">
        <v>1500.4000244140625</v>
      </c>
      <c r="J267" s="849">
        <v>6</v>
      </c>
      <c r="K267" s="850">
        <v>9002.400390625</v>
      </c>
    </row>
    <row r="268" spans="1:11" ht="14.4" customHeight="1" x14ac:dyDescent="0.3">
      <c r="A268" s="831" t="s">
        <v>566</v>
      </c>
      <c r="B268" s="832" t="s">
        <v>567</v>
      </c>
      <c r="C268" s="835" t="s">
        <v>591</v>
      </c>
      <c r="D268" s="863" t="s">
        <v>592</v>
      </c>
      <c r="E268" s="835" t="s">
        <v>2285</v>
      </c>
      <c r="F268" s="863" t="s">
        <v>2286</v>
      </c>
      <c r="G268" s="835" t="s">
        <v>2753</v>
      </c>
      <c r="H268" s="835" t="s">
        <v>2754</v>
      </c>
      <c r="I268" s="849">
        <v>1500.4000244140625</v>
      </c>
      <c r="J268" s="849">
        <v>13</v>
      </c>
      <c r="K268" s="850">
        <v>19505.2001953125</v>
      </c>
    </row>
    <row r="269" spans="1:11" ht="14.4" customHeight="1" x14ac:dyDescent="0.3">
      <c r="A269" s="831" t="s">
        <v>566</v>
      </c>
      <c r="B269" s="832" t="s">
        <v>567</v>
      </c>
      <c r="C269" s="835" t="s">
        <v>591</v>
      </c>
      <c r="D269" s="863" t="s">
        <v>592</v>
      </c>
      <c r="E269" s="835" t="s">
        <v>2285</v>
      </c>
      <c r="F269" s="863" t="s">
        <v>2286</v>
      </c>
      <c r="G269" s="835" t="s">
        <v>2755</v>
      </c>
      <c r="H269" s="835" t="s">
        <v>2756</v>
      </c>
      <c r="I269" s="849">
        <v>1500.4000244140625</v>
      </c>
      <c r="J269" s="849">
        <v>7</v>
      </c>
      <c r="K269" s="850">
        <v>10502.7998046875</v>
      </c>
    </row>
    <row r="270" spans="1:11" ht="14.4" customHeight="1" x14ac:dyDescent="0.3">
      <c r="A270" s="831" t="s">
        <v>566</v>
      </c>
      <c r="B270" s="832" t="s">
        <v>567</v>
      </c>
      <c r="C270" s="835" t="s">
        <v>591</v>
      </c>
      <c r="D270" s="863" t="s">
        <v>592</v>
      </c>
      <c r="E270" s="835" t="s">
        <v>2285</v>
      </c>
      <c r="F270" s="863" t="s">
        <v>2286</v>
      </c>
      <c r="G270" s="835" t="s">
        <v>2757</v>
      </c>
      <c r="H270" s="835" t="s">
        <v>2758</v>
      </c>
      <c r="I270" s="849">
        <v>1500.4000244140625</v>
      </c>
      <c r="J270" s="849">
        <v>16</v>
      </c>
      <c r="K270" s="850">
        <v>24006.400390625</v>
      </c>
    </row>
    <row r="271" spans="1:11" ht="14.4" customHeight="1" x14ac:dyDescent="0.3">
      <c r="A271" s="831" t="s">
        <v>566</v>
      </c>
      <c r="B271" s="832" t="s">
        <v>567</v>
      </c>
      <c r="C271" s="835" t="s">
        <v>591</v>
      </c>
      <c r="D271" s="863" t="s">
        <v>592</v>
      </c>
      <c r="E271" s="835" t="s">
        <v>2285</v>
      </c>
      <c r="F271" s="863" t="s">
        <v>2286</v>
      </c>
      <c r="G271" s="835" t="s">
        <v>2759</v>
      </c>
      <c r="H271" s="835" t="s">
        <v>2760</v>
      </c>
      <c r="I271" s="849">
        <v>847</v>
      </c>
      <c r="J271" s="849">
        <v>3</v>
      </c>
      <c r="K271" s="850">
        <v>2541</v>
      </c>
    </row>
    <row r="272" spans="1:11" ht="14.4" customHeight="1" x14ac:dyDescent="0.3">
      <c r="A272" s="831" t="s">
        <v>566</v>
      </c>
      <c r="B272" s="832" t="s">
        <v>567</v>
      </c>
      <c r="C272" s="835" t="s">
        <v>591</v>
      </c>
      <c r="D272" s="863" t="s">
        <v>592</v>
      </c>
      <c r="E272" s="835" t="s">
        <v>2285</v>
      </c>
      <c r="F272" s="863" t="s">
        <v>2286</v>
      </c>
      <c r="G272" s="835" t="s">
        <v>2605</v>
      </c>
      <c r="H272" s="835" t="s">
        <v>2606</v>
      </c>
      <c r="I272" s="849">
        <v>17.909999847412109</v>
      </c>
      <c r="J272" s="849">
        <v>10</v>
      </c>
      <c r="K272" s="850">
        <v>179.10000610351562</v>
      </c>
    </row>
    <row r="273" spans="1:11" ht="14.4" customHeight="1" x14ac:dyDescent="0.3">
      <c r="A273" s="831" t="s">
        <v>566</v>
      </c>
      <c r="B273" s="832" t="s">
        <v>567</v>
      </c>
      <c r="C273" s="835" t="s">
        <v>591</v>
      </c>
      <c r="D273" s="863" t="s">
        <v>592</v>
      </c>
      <c r="E273" s="835" t="s">
        <v>2285</v>
      </c>
      <c r="F273" s="863" t="s">
        <v>2286</v>
      </c>
      <c r="G273" s="835" t="s">
        <v>2761</v>
      </c>
      <c r="H273" s="835" t="s">
        <v>2762</v>
      </c>
      <c r="I273" s="849">
        <v>17.909999847412109</v>
      </c>
      <c r="J273" s="849">
        <v>20</v>
      </c>
      <c r="K273" s="850">
        <v>358.20001220703125</v>
      </c>
    </row>
    <row r="274" spans="1:11" ht="14.4" customHeight="1" x14ac:dyDescent="0.3">
      <c r="A274" s="831" t="s">
        <v>566</v>
      </c>
      <c r="B274" s="832" t="s">
        <v>567</v>
      </c>
      <c r="C274" s="835" t="s">
        <v>591</v>
      </c>
      <c r="D274" s="863" t="s">
        <v>592</v>
      </c>
      <c r="E274" s="835" t="s">
        <v>2285</v>
      </c>
      <c r="F274" s="863" t="s">
        <v>2286</v>
      </c>
      <c r="G274" s="835" t="s">
        <v>2609</v>
      </c>
      <c r="H274" s="835" t="s">
        <v>2610</v>
      </c>
      <c r="I274" s="849">
        <v>17.899999618530273</v>
      </c>
      <c r="J274" s="849">
        <v>20</v>
      </c>
      <c r="K274" s="850">
        <v>358</v>
      </c>
    </row>
    <row r="275" spans="1:11" ht="14.4" customHeight="1" x14ac:dyDescent="0.3">
      <c r="A275" s="831" t="s">
        <v>566</v>
      </c>
      <c r="B275" s="832" t="s">
        <v>567</v>
      </c>
      <c r="C275" s="835" t="s">
        <v>591</v>
      </c>
      <c r="D275" s="863" t="s">
        <v>592</v>
      </c>
      <c r="E275" s="835" t="s">
        <v>2285</v>
      </c>
      <c r="F275" s="863" t="s">
        <v>2286</v>
      </c>
      <c r="G275" s="835" t="s">
        <v>2611</v>
      </c>
      <c r="H275" s="835" t="s">
        <v>2612</v>
      </c>
      <c r="I275" s="849">
        <v>17.904999732971191</v>
      </c>
      <c r="J275" s="849">
        <v>240</v>
      </c>
      <c r="K275" s="850">
        <v>4297.1000366210937</v>
      </c>
    </row>
    <row r="276" spans="1:11" ht="14.4" customHeight="1" x14ac:dyDescent="0.3">
      <c r="A276" s="831" t="s">
        <v>566</v>
      </c>
      <c r="B276" s="832" t="s">
        <v>567</v>
      </c>
      <c r="C276" s="835" t="s">
        <v>591</v>
      </c>
      <c r="D276" s="863" t="s">
        <v>592</v>
      </c>
      <c r="E276" s="835" t="s">
        <v>2285</v>
      </c>
      <c r="F276" s="863" t="s">
        <v>2286</v>
      </c>
      <c r="G276" s="835" t="s">
        <v>2613</v>
      </c>
      <c r="H276" s="835" t="s">
        <v>2614</v>
      </c>
      <c r="I276" s="849">
        <v>17.90749979019165</v>
      </c>
      <c r="J276" s="849">
        <v>180</v>
      </c>
      <c r="K276" s="850">
        <v>3223.2999877929687</v>
      </c>
    </row>
    <row r="277" spans="1:11" ht="14.4" customHeight="1" x14ac:dyDescent="0.3">
      <c r="A277" s="831" t="s">
        <v>566</v>
      </c>
      <c r="B277" s="832" t="s">
        <v>567</v>
      </c>
      <c r="C277" s="835" t="s">
        <v>591</v>
      </c>
      <c r="D277" s="863" t="s">
        <v>592</v>
      </c>
      <c r="E277" s="835" t="s">
        <v>2285</v>
      </c>
      <c r="F277" s="863" t="s">
        <v>2286</v>
      </c>
      <c r="G277" s="835" t="s">
        <v>2615</v>
      </c>
      <c r="H277" s="835" t="s">
        <v>2616</v>
      </c>
      <c r="I277" s="849">
        <v>17.909999847412109</v>
      </c>
      <c r="J277" s="849">
        <v>130</v>
      </c>
      <c r="K277" s="850">
        <v>2328.300048828125</v>
      </c>
    </row>
    <row r="278" spans="1:11" ht="14.4" customHeight="1" x14ac:dyDescent="0.3">
      <c r="A278" s="831" t="s">
        <v>566</v>
      </c>
      <c r="B278" s="832" t="s">
        <v>567</v>
      </c>
      <c r="C278" s="835" t="s">
        <v>591</v>
      </c>
      <c r="D278" s="863" t="s">
        <v>592</v>
      </c>
      <c r="E278" s="835" t="s">
        <v>2285</v>
      </c>
      <c r="F278" s="863" t="s">
        <v>2286</v>
      </c>
      <c r="G278" s="835" t="s">
        <v>2617</v>
      </c>
      <c r="H278" s="835" t="s">
        <v>2618</v>
      </c>
      <c r="I278" s="849">
        <v>17.909999847412109</v>
      </c>
      <c r="J278" s="849">
        <v>50</v>
      </c>
      <c r="K278" s="850">
        <v>895.5</v>
      </c>
    </row>
    <row r="279" spans="1:11" ht="14.4" customHeight="1" x14ac:dyDescent="0.3">
      <c r="A279" s="831" t="s">
        <v>566</v>
      </c>
      <c r="B279" s="832" t="s">
        <v>567</v>
      </c>
      <c r="C279" s="835" t="s">
        <v>591</v>
      </c>
      <c r="D279" s="863" t="s">
        <v>592</v>
      </c>
      <c r="E279" s="835" t="s">
        <v>2285</v>
      </c>
      <c r="F279" s="863" t="s">
        <v>2286</v>
      </c>
      <c r="G279" s="835" t="s">
        <v>2629</v>
      </c>
      <c r="H279" s="835" t="s">
        <v>2630</v>
      </c>
      <c r="I279" s="849">
        <v>17.979999542236328</v>
      </c>
      <c r="J279" s="849">
        <v>250</v>
      </c>
      <c r="K279" s="850">
        <v>4495.1500244140625</v>
      </c>
    </row>
    <row r="280" spans="1:11" ht="14.4" customHeight="1" x14ac:dyDescent="0.3">
      <c r="A280" s="831" t="s">
        <v>566</v>
      </c>
      <c r="B280" s="832" t="s">
        <v>567</v>
      </c>
      <c r="C280" s="835" t="s">
        <v>591</v>
      </c>
      <c r="D280" s="863" t="s">
        <v>592</v>
      </c>
      <c r="E280" s="835" t="s">
        <v>2285</v>
      </c>
      <c r="F280" s="863" t="s">
        <v>2286</v>
      </c>
      <c r="G280" s="835" t="s">
        <v>2631</v>
      </c>
      <c r="H280" s="835" t="s">
        <v>2632</v>
      </c>
      <c r="I280" s="849">
        <v>17.979999542236328</v>
      </c>
      <c r="J280" s="849">
        <v>150</v>
      </c>
      <c r="K280" s="850">
        <v>2697.0900268554687</v>
      </c>
    </row>
    <row r="281" spans="1:11" ht="14.4" customHeight="1" x14ac:dyDescent="0.3">
      <c r="A281" s="831" t="s">
        <v>566</v>
      </c>
      <c r="B281" s="832" t="s">
        <v>567</v>
      </c>
      <c r="C281" s="835" t="s">
        <v>591</v>
      </c>
      <c r="D281" s="863" t="s">
        <v>592</v>
      </c>
      <c r="E281" s="835" t="s">
        <v>2285</v>
      </c>
      <c r="F281" s="863" t="s">
        <v>2286</v>
      </c>
      <c r="G281" s="835" t="s">
        <v>2633</v>
      </c>
      <c r="H281" s="835" t="s">
        <v>2634</v>
      </c>
      <c r="I281" s="849">
        <v>17.885000228881836</v>
      </c>
      <c r="J281" s="849">
        <v>400</v>
      </c>
      <c r="K281" s="850">
        <v>7154</v>
      </c>
    </row>
    <row r="282" spans="1:11" ht="14.4" customHeight="1" x14ac:dyDescent="0.3">
      <c r="A282" s="831" t="s">
        <v>566</v>
      </c>
      <c r="B282" s="832" t="s">
        <v>567</v>
      </c>
      <c r="C282" s="835" t="s">
        <v>591</v>
      </c>
      <c r="D282" s="863" t="s">
        <v>592</v>
      </c>
      <c r="E282" s="835" t="s">
        <v>2285</v>
      </c>
      <c r="F282" s="863" t="s">
        <v>2286</v>
      </c>
      <c r="G282" s="835" t="s">
        <v>2635</v>
      </c>
      <c r="H282" s="835" t="s">
        <v>2636</v>
      </c>
      <c r="I282" s="849">
        <v>17.972499370574951</v>
      </c>
      <c r="J282" s="849">
        <v>350</v>
      </c>
      <c r="K282" s="850">
        <v>6290</v>
      </c>
    </row>
    <row r="283" spans="1:11" ht="14.4" customHeight="1" x14ac:dyDescent="0.3">
      <c r="A283" s="831" t="s">
        <v>566</v>
      </c>
      <c r="B283" s="832" t="s">
        <v>567</v>
      </c>
      <c r="C283" s="835" t="s">
        <v>591</v>
      </c>
      <c r="D283" s="863" t="s">
        <v>592</v>
      </c>
      <c r="E283" s="835" t="s">
        <v>2285</v>
      </c>
      <c r="F283" s="863" t="s">
        <v>2286</v>
      </c>
      <c r="G283" s="835" t="s">
        <v>2637</v>
      </c>
      <c r="H283" s="835" t="s">
        <v>2638</v>
      </c>
      <c r="I283" s="849">
        <v>17.979999542236328</v>
      </c>
      <c r="J283" s="849">
        <v>150</v>
      </c>
      <c r="K283" s="850">
        <v>2697</v>
      </c>
    </row>
    <row r="284" spans="1:11" ht="14.4" customHeight="1" x14ac:dyDescent="0.3">
      <c r="A284" s="831" t="s">
        <v>566</v>
      </c>
      <c r="B284" s="832" t="s">
        <v>567</v>
      </c>
      <c r="C284" s="835" t="s">
        <v>591</v>
      </c>
      <c r="D284" s="863" t="s">
        <v>592</v>
      </c>
      <c r="E284" s="835" t="s">
        <v>2285</v>
      </c>
      <c r="F284" s="863" t="s">
        <v>2286</v>
      </c>
      <c r="G284" s="835" t="s">
        <v>2437</v>
      </c>
      <c r="H284" s="835" t="s">
        <v>2438</v>
      </c>
      <c r="I284" s="849">
        <v>4.0300002098083496</v>
      </c>
      <c r="J284" s="849">
        <v>1800</v>
      </c>
      <c r="K284" s="850">
        <v>7254</v>
      </c>
    </row>
    <row r="285" spans="1:11" ht="14.4" customHeight="1" x14ac:dyDescent="0.3">
      <c r="A285" s="831" t="s">
        <v>566</v>
      </c>
      <c r="B285" s="832" t="s">
        <v>567</v>
      </c>
      <c r="C285" s="835" t="s">
        <v>591</v>
      </c>
      <c r="D285" s="863" t="s">
        <v>592</v>
      </c>
      <c r="E285" s="835" t="s">
        <v>2285</v>
      </c>
      <c r="F285" s="863" t="s">
        <v>2286</v>
      </c>
      <c r="G285" s="835" t="s">
        <v>2647</v>
      </c>
      <c r="H285" s="835" t="s">
        <v>2648</v>
      </c>
      <c r="I285" s="849">
        <v>105.02999877929687</v>
      </c>
      <c r="J285" s="849">
        <v>10</v>
      </c>
      <c r="K285" s="850">
        <v>1050.300048828125</v>
      </c>
    </row>
    <row r="286" spans="1:11" ht="14.4" customHeight="1" x14ac:dyDescent="0.3">
      <c r="A286" s="831" t="s">
        <v>566</v>
      </c>
      <c r="B286" s="832" t="s">
        <v>567</v>
      </c>
      <c r="C286" s="835" t="s">
        <v>591</v>
      </c>
      <c r="D286" s="863" t="s">
        <v>592</v>
      </c>
      <c r="E286" s="835" t="s">
        <v>2285</v>
      </c>
      <c r="F286" s="863" t="s">
        <v>2286</v>
      </c>
      <c r="G286" s="835" t="s">
        <v>2649</v>
      </c>
      <c r="H286" s="835" t="s">
        <v>2650</v>
      </c>
      <c r="I286" s="849">
        <v>105.02999877929687</v>
      </c>
      <c r="J286" s="849">
        <v>10</v>
      </c>
      <c r="K286" s="850">
        <v>1050.300048828125</v>
      </c>
    </row>
    <row r="287" spans="1:11" ht="14.4" customHeight="1" x14ac:dyDescent="0.3">
      <c r="A287" s="831" t="s">
        <v>566</v>
      </c>
      <c r="B287" s="832" t="s">
        <v>567</v>
      </c>
      <c r="C287" s="835" t="s">
        <v>591</v>
      </c>
      <c r="D287" s="863" t="s">
        <v>592</v>
      </c>
      <c r="E287" s="835" t="s">
        <v>2285</v>
      </c>
      <c r="F287" s="863" t="s">
        <v>2286</v>
      </c>
      <c r="G287" s="835" t="s">
        <v>2763</v>
      </c>
      <c r="H287" s="835" t="s">
        <v>2764</v>
      </c>
      <c r="I287" s="849">
        <v>154</v>
      </c>
      <c r="J287" s="849">
        <v>10</v>
      </c>
      <c r="K287" s="850">
        <v>1539.969970703125</v>
      </c>
    </row>
    <row r="288" spans="1:11" ht="14.4" customHeight="1" x14ac:dyDescent="0.3">
      <c r="A288" s="831" t="s">
        <v>566</v>
      </c>
      <c r="B288" s="832" t="s">
        <v>567</v>
      </c>
      <c r="C288" s="835" t="s">
        <v>591</v>
      </c>
      <c r="D288" s="863" t="s">
        <v>592</v>
      </c>
      <c r="E288" s="835" t="s">
        <v>2285</v>
      </c>
      <c r="F288" s="863" t="s">
        <v>2286</v>
      </c>
      <c r="G288" s="835" t="s">
        <v>2765</v>
      </c>
      <c r="H288" s="835" t="s">
        <v>2766</v>
      </c>
      <c r="I288" s="849">
        <v>750.20001220703125</v>
      </c>
      <c r="J288" s="849">
        <v>1</v>
      </c>
      <c r="K288" s="850">
        <v>750.20001220703125</v>
      </c>
    </row>
    <row r="289" spans="1:11" ht="14.4" customHeight="1" x14ac:dyDescent="0.3">
      <c r="A289" s="831" t="s">
        <v>566</v>
      </c>
      <c r="B289" s="832" t="s">
        <v>567</v>
      </c>
      <c r="C289" s="835" t="s">
        <v>591</v>
      </c>
      <c r="D289" s="863" t="s">
        <v>592</v>
      </c>
      <c r="E289" s="835" t="s">
        <v>2285</v>
      </c>
      <c r="F289" s="863" t="s">
        <v>2286</v>
      </c>
      <c r="G289" s="835" t="s">
        <v>2767</v>
      </c>
      <c r="H289" s="835" t="s">
        <v>2768</v>
      </c>
      <c r="I289" s="849">
        <v>665.5</v>
      </c>
      <c r="J289" s="849">
        <v>1</v>
      </c>
      <c r="K289" s="850">
        <v>665.5</v>
      </c>
    </row>
    <row r="290" spans="1:11" ht="14.4" customHeight="1" x14ac:dyDescent="0.3">
      <c r="A290" s="831" t="s">
        <v>566</v>
      </c>
      <c r="B290" s="832" t="s">
        <v>567</v>
      </c>
      <c r="C290" s="835" t="s">
        <v>591</v>
      </c>
      <c r="D290" s="863" t="s">
        <v>592</v>
      </c>
      <c r="E290" s="835" t="s">
        <v>2285</v>
      </c>
      <c r="F290" s="863" t="s">
        <v>2286</v>
      </c>
      <c r="G290" s="835" t="s">
        <v>2769</v>
      </c>
      <c r="H290" s="835" t="s">
        <v>2770</v>
      </c>
      <c r="I290" s="849">
        <v>302.5</v>
      </c>
      <c r="J290" s="849">
        <v>5</v>
      </c>
      <c r="K290" s="850">
        <v>1512.5</v>
      </c>
    </row>
    <row r="291" spans="1:11" ht="14.4" customHeight="1" x14ac:dyDescent="0.3">
      <c r="A291" s="831" t="s">
        <v>566</v>
      </c>
      <c r="B291" s="832" t="s">
        <v>567</v>
      </c>
      <c r="C291" s="835" t="s">
        <v>591</v>
      </c>
      <c r="D291" s="863" t="s">
        <v>592</v>
      </c>
      <c r="E291" s="835" t="s">
        <v>2285</v>
      </c>
      <c r="F291" s="863" t="s">
        <v>2286</v>
      </c>
      <c r="G291" s="835" t="s">
        <v>2771</v>
      </c>
      <c r="H291" s="835" t="s">
        <v>2772</v>
      </c>
      <c r="I291" s="849">
        <v>423.5</v>
      </c>
      <c r="J291" s="849">
        <v>2</v>
      </c>
      <c r="K291" s="850">
        <v>847</v>
      </c>
    </row>
    <row r="292" spans="1:11" ht="14.4" customHeight="1" x14ac:dyDescent="0.3">
      <c r="A292" s="831" t="s">
        <v>566</v>
      </c>
      <c r="B292" s="832" t="s">
        <v>567</v>
      </c>
      <c r="C292" s="835" t="s">
        <v>591</v>
      </c>
      <c r="D292" s="863" t="s">
        <v>592</v>
      </c>
      <c r="E292" s="835" t="s">
        <v>2285</v>
      </c>
      <c r="F292" s="863" t="s">
        <v>2286</v>
      </c>
      <c r="G292" s="835" t="s">
        <v>2773</v>
      </c>
      <c r="H292" s="835" t="s">
        <v>2774</v>
      </c>
      <c r="I292" s="849">
        <v>302.5</v>
      </c>
      <c r="J292" s="849">
        <v>9</v>
      </c>
      <c r="K292" s="850">
        <v>2722.5</v>
      </c>
    </row>
    <row r="293" spans="1:11" ht="14.4" customHeight="1" x14ac:dyDescent="0.3">
      <c r="A293" s="831" t="s">
        <v>566</v>
      </c>
      <c r="B293" s="832" t="s">
        <v>567</v>
      </c>
      <c r="C293" s="835" t="s">
        <v>591</v>
      </c>
      <c r="D293" s="863" t="s">
        <v>592</v>
      </c>
      <c r="E293" s="835" t="s">
        <v>2285</v>
      </c>
      <c r="F293" s="863" t="s">
        <v>2286</v>
      </c>
      <c r="G293" s="835" t="s">
        <v>2651</v>
      </c>
      <c r="H293" s="835" t="s">
        <v>2652</v>
      </c>
      <c r="I293" s="849">
        <v>11.734999656677246</v>
      </c>
      <c r="J293" s="849">
        <v>70</v>
      </c>
      <c r="K293" s="850">
        <v>821.40001678466797</v>
      </c>
    </row>
    <row r="294" spans="1:11" ht="14.4" customHeight="1" x14ac:dyDescent="0.3">
      <c r="A294" s="831" t="s">
        <v>566</v>
      </c>
      <c r="B294" s="832" t="s">
        <v>567</v>
      </c>
      <c r="C294" s="835" t="s">
        <v>591</v>
      </c>
      <c r="D294" s="863" t="s">
        <v>592</v>
      </c>
      <c r="E294" s="835" t="s">
        <v>2285</v>
      </c>
      <c r="F294" s="863" t="s">
        <v>2286</v>
      </c>
      <c r="G294" s="835" t="s">
        <v>2661</v>
      </c>
      <c r="H294" s="835" t="s">
        <v>2662</v>
      </c>
      <c r="I294" s="849">
        <v>403.04000854492187</v>
      </c>
      <c r="J294" s="849">
        <v>80</v>
      </c>
      <c r="K294" s="850">
        <v>32243.119140625</v>
      </c>
    </row>
    <row r="295" spans="1:11" ht="14.4" customHeight="1" x14ac:dyDescent="0.3">
      <c r="A295" s="831" t="s">
        <v>566</v>
      </c>
      <c r="B295" s="832" t="s">
        <v>567</v>
      </c>
      <c r="C295" s="835" t="s">
        <v>591</v>
      </c>
      <c r="D295" s="863" t="s">
        <v>592</v>
      </c>
      <c r="E295" s="835" t="s">
        <v>2285</v>
      </c>
      <c r="F295" s="863" t="s">
        <v>2286</v>
      </c>
      <c r="G295" s="835" t="s">
        <v>2775</v>
      </c>
      <c r="H295" s="835" t="s">
        <v>2776</v>
      </c>
      <c r="I295" s="849">
        <v>33.759998321533203</v>
      </c>
      <c r="J295" s="849">
        <v>25</v>
      </c>
      <c r="K295" s="850">
        <v>844</v>
      </c>
    </row>
    <row r="296" spans="1:11" ht="14.4" customHeight="1" x14ac:dyDescent="0.3">
      <c r="A296" s="831" t="s">
        <v>566</v>
      </c>
      <c r="B296" s="832" t="s">
        <v>567</v>
      </c>
      <c r="C296" s="835" t="s">
        <v>591</v>
      </c>
      <c r="D296" s="863" t="s">
        <v>592</v>
      </c>
      <c r="E296" s="835" t="s">
        <v>2285</v>
      </c>
      <c r="F296" s="863" t="s">
        <v>2286</v>
      </c>
      <c r="G296" s="835" t="s">
        <v>2777</v>
      </c>
      <c r="H296" s="835" t="s">
        <v>2778</v>
      </c>
      <c r="I296" s="849">
        <v>96.680000305175781</v>
      </c>
      <c r="J296" s="849">
        <v>20</v>
      </c>
      <c r="K296" s="850">
        <v>1933.5999755859375</v>
      </c>
    </row>
    <row r="297" spans="1:11" ht="14.4" customHeight="1" x14ac:dyDescent="0.3">
      <c r="A297" s="831" t="s">
        <v>566</v>
      </c>
      <c r="B297" s="832" t="s">
        <v>567</v>
      </c>
      <c r="C297" s="835" t="s">
        <v>591</v>
      </c>
      <c r="D297" s="863" t="s">
        <v>592</v>
      </c>
      <c r="E297" s="835" t="s">
        <v>2285</v>
      </c>
      <c r="F297" s="863" t="s">
        <v>2286</v>
      </c>
      <c r="G297" s="835" t="s">
        <v>2667</v>
      </c>
      <c r="H297" s="835" t="s">
        <v>2668</v>
      </c>
      <c r="I297" s="849">
        <v>1.0900000333786011</v>
      </c>
      <c r="J297" s="849">
        <v>2300</v>
      </c>
      <c r="K297" s="850">
        <v>2507</v>
      </c>
    </row>
    <row r="298" spans="1:11" ht="14.4" customHeight="1" x14ac:dyDescent="0.3">
      <c r="A298" s="831" t="s">
        <v>566</v>
      </c>
      <c r="B298" s="832" t="s">
        <v>567</v>
      </c>
      <c r="C298" s="835" t="s">
        <v>591</v>
      </c>
      <c r="D298" s="863" t="s">
        <v>592</v>
      </c>
      <c r="E298" s="835" t="s">
        <v>2285</v>
      </c>
      <c r="F298" s="863" t="s">
        <v>2286</v>
      </c>
      <c r="G298" s="835" t="s">
        <v>2669</v>
      </c>
      <c r="H298" s="835" t="s">
        <v>2670</v>
      </c>
      <c r="I298" s="849">
        <v>0.47499999403953552</v>
      </c>
      <c r="J298" s="849">
        <v>1200</v>
      </c>
      <c r="K298" s="850">
        <v>568</v>
      </c>
    </row>
    <row r="299" spans="1:11" ht="14.4" customHeight="1" x14ac:dyDescent="0.3">
      <c r="A299" s="831" t="s">
        <v>566</v>
      </c>
      <c r="B299" s="832" t="s">
        <v>567</v>
      </c>
      <c r="C299" s="835" t="s">
        <v>591</v>
      </c>
      <c r="D299" s="863" t="s">
        <v>592</v>
      </c>
      <c r="E299" s="835" t="s">
        <v>2285</v>
      </c>
      <c r="F299" s="863" t="s">
        <v>2286</v>
      </c>
      <c r="G299" s="835" t="s">
        <v>2291</v>
      </c>
      <c r="H299" s="835" t="s">
        <v>2292</v>
      </c>
      <c r="I299" s="849">
        <v>1.6749999523162842</v>
      </c>
      <c r="J299" s="849">
        <v>3100</v>
      </c>
      <c r="K299" s="850">
        <v>5188</v>
      </c>
    </row>
    <row r="300" spans="1:11" ht="14.4" customHeight="1" x14ac:dyDescent="0.3">
      <c r="A300" s="831" t="s">
        <v>566</v>
      </c>
      <c r="B300" s="832" t="s">
        <v>567</v>
      </c>
      <c r="C300" s="835" t="s">
        <v>591</v>
      </c>
      <c r="D300" s="863" t="s">
        <v>592</v>
      </c>
      <c r="E300" s="835" t="s">
        <v>2285</v>
      </c>
      <c r="F300" s="863" t="s">
        <v>2286</v>
      </c>
      <c r="G300" s="835" t="s">
        <v>2671</v>
      </c>
      <c r="H300" s="835" t="s">
        <v>2672</v>
      </c>
      <c r="I300" s="849">
        <v>0.67000001668930054</v>
      </c>
      <c r="J300" s="849">
        <v>2900</v>
      </c>
      <c r="K300" s="850">
        <v>1943</v>
      </c>
    </row>
    <row r="301" spans="1:11" ht="14.4" customHeight="1" x14ac:dyDescent="0.3">
      <c r="A301" s="831" t="s">
        <v>566</v>
      </c>
      <c r="B301" s="832" t="s">
        <v>567</v>
      </c>
      <c r="C301" s="835" t="s">
        <v>591</v>
      </c>
      <c r="D301" s="863" t="s">
        <v>592</v>
      </c>
      <c r="E301" s="835" t="s">
        <v>2285</v>
      </c>
      <c r="F301" s="863" t="s">
        <v>2286</v>
      </c>
      <c r="G301" s="835" t="s">
        <v>2779</v>
      </c>
      <c r="H301" s="835" t="s">
        <v>2780</v>
      </c>
      <c r="I301" s="849">
        <v>6.2300000190734863</v>
      </c>
      <c r="J301" s="849">
        <v>20</v>
      </c>
      <c r="K301" s="850">
        <v>124.59999847412109</v>
      </c>
    </row>
    <row r="302" spans="1:11" ht="14.4" customHeight="1" x14ac:dyDescent="0.3">
      <c r="A302" s="831" t="s">
        <v>566</v>
      </c>
      <c r="B302" s="832" t="s">
        <v>567</v>
      </c>
      <c r="C302" s="835" t="s">
        <v>591</v>
      </c>
      <c r="D302" s="863" t="s">
        <v>592</v>
      </c>
      <c r="E302" s="835" t="s">
        <v>2285</v>
      </c>
      <c r="F302" s="863" t="s">
        <v>2286</v>
      </c>
      <c r="G302" s="835" t="s">
        <v>2693</v>
      </c>
      <c r="H302" s="835" t="s">
        <v>2694</v>
      </c>
      <c r="I302" s="849">
        <v>0.4699999988079071</v>
      </c>
      <c r="J302" s="849">
        <v>2000</v>
      </c>
      <c r="K302" s="850">
        <v>940</v>
      </c>
    </row>
    <row r="303" spans="1:11" ht="14.4" customHeight="1" x14ac:dyDescent="0.3">
      <c r="A303" s="831" t="s">
        <v>566</v>
      </c>
      <c r="B303" s="832" t="s">
        <v>567</v>
      </c>
      <c r="C303" s="835" t="s">
        <v>591</v>
      </c>
      <c r="D303" s="863" t="s">
        <v>592</v>
      </c>
      <c r="E303" s="835" t="s">
        <v>2285</v>
      </c>
      <c r="F303" s="863" t="s">
        <v>2286</v>
      </c>
      <c r="G303" s="835" t="s">
        <v>2781</v>
      </c>
      <c r="H303" s="835" t="s">
        <v>2782</v>
      </c>
      <c r="I303" s="849">
        <v>72.150001525878906</v>
      </c>
      <c r="J303" s="849">
        <v>25</v>
      </c>
      <c r="K303" s="850">
        <v>1803.81005859375</v>
      </c>
    </row>
    <row r="304" spans="1:11" ht="14.4" customHeight="1" x14ac:dyDescent="0.3">
      <c r="A304" s="831" t="s">
        <v>566</v>
      </c>
      <c r="B304" s="832" t="s">
        <v>567</v>
      </c>
      <c r="C304" s="835" t="s">
        <v>591</v>
      </c>
      <c r="D304" s="863" t="s">
        <v>592</v>
      </c>
      <c r="E304" s="835" t="s">
        <v>2285</v>
      </c>
      <c r="F304" s="863" t="s">
        <v>2286</v>
      </c>
      <c r="G304" s="835" t="s">
        <v>2783</v>
      </c>
      <c r="H304" s="835" t="s">
        <v>2784</v>
      </c>
      <c r="I304" s="849">
        <v>72.150001525878906</v>
      </c>
      <c r="J304" s="849">
        <v>25</v>
      </c>
      <c r="K304" s="850">
        <v>1803.81005859375</v>
      </c>
    </row>
    <row r="305" spans="1:11" ht="14.4" customHeight="1" x14ac:dyDescent="0.3">
      <c r="A305" s="831" t="s">
        <v>566</v>
      </c>
      <c r="B305" s="832" t="s">
        <v>567</v>
      </c>
      <c r="C305" s="835" t="s">
        <v>591</v>
      </c>
      <c r="D305" s="863" t="s">
        <v>592</v>
      </c>
      <c r="E305" s="835" t="s">
        <v>2285</v>
      </c>
      <c r="F305" s="863" t="s">
        <v>2286</v>
      </c>
      <c r="G305" s="835" t="s">
        <v>2695</v>
      </c>
      <c r="H305" s="835" t="s">
        <v>2696</v>
      </c>
      <c r="I305" s="849">
        <v>130.67999267578125</v>
      </c>
      <c r="J305" s="849">
        <v>10</v>
      </c>
      <c r="K305" s="850">
        <v>1306.800048828125</v>
      </c>
    </row>
    <row r="306" spans="1:11" ht="14.4" customHeight="1" x14ac:dyDescent="0.3">
      <c r="A306" s="831" t="s">
        <v>566</v>
      </c>
      <c r="B306" s="832" t="s">
        <v>567</v>
      </c>
      <c r="C306" s="835" t="s">
        <v>591</v>
      </c>
      <c r="D306" s="863" t="s">
        <v>592</v>
      </c>
      <c r="E306" s="835" t="s">
        <v>2293</v>
      </c>
      <c r="F306" s="863" t="s">
        <v>2294</v>
      </c>
      <c r="G306" s="835" t="s">
        <v>2295</v>
      </c>
      <c r="H306" s="835" t="s">
        <v>2296</v>
      </c>
      <c r="I306" s="849">
        <v>10.167500019073486</v>
      </c>
      <c r="J306" s="849">
        <v>1500</v>
      </c>
      <c r="K306" s="850">
        <v>15253</v>
      </c>
    </row>
    <row r="307" spans="1:11" ht="14.4" customHeight="1" x14ac:dyDescent="0.3">
      <c r="A307" s="831" t="s">
        <v>566</v>
      </c>
      <c r="B307" s="832" t="s">
        <v>567</v>
      </c>
      <c r="C307" s="835" t="s">
        <v>591</v>
      </c>
      <c r="D307" s="863" t="s">
        <v>592</v>
      </c>
      <c r="E307" s="835" t="s">
        <v>2293</v>
      </c>
      <c r="F307" s="863" t="s">
        <v>2294</v>
      </c>
      <c r="G307" s="835" t="s">
        <v>2697</v>
      </c>
      <c r="H307" s="835" t="s">
        <v>2698</v>
      </c>
      <c r="I307" s="849">
        <v>16.456666310628254</v>
      </c>
      <c r="J307" s="849">
        <v>250</v>
      </c>
      <c r="K307" s="850">
        <v>4114</v>
      </c>
    </row>
    <row r="308" spans="1:11" ht="14.4" customHeight="1" x14ac:dyDescent="0.3">
      <c r="A308" s="831" t="s">
        <v>566</v>
      </c>
      <c r="B308" s="832" t="s">
        <v>567</v>
      </c>
      <c r="C308" s="835" t="s">
        <v>591</v>
      </c>
      <c r="D308" s="863" t="s">
        <v>592</v>
      </c>
      <c r="E308" s="835" t="s">
        <v>2785</v>
      </c>
      <c r="F308" s="863" t="s">
        <v>2786</v>
      </c>
      <c r="G308" s="835" t="s">
        <v>2787</v>
      </c>
      <c r="H308" s="835" t="s">
        <v>2788</v>
      </c>
      <c r="I308" s="849">
        <v>27.260000228881836</v>
      </c>
      <c r="J308" s="849">
        <v>108</v>
      </c>
      <c r="K308" s="850">
        <v>2943.5399780273437</v>
      </c>
    </row>
    <row r="309" spans="1:11" ht="14.4" customHeight="1" x14ac:dyDescent="0.3">
      <c r="A309" s="831" t="s">
        <v>566</v>
      </c>
      <c r="B309" s="832" t="s">
        <v>567</v>
      </c>
      <c r="C309" s="835" t="s">
        <v>591</v>
      </c>
      <c r="D309" s="863" t="s">
        <v>592</v>
      </c>
      <c r="E309" s="835" t="s">
        <v>2297</v>
      </c>
      <c r="F309" s="863" t="s">
        <v>2298</v>
      </c>
      <c r="G309" s="835" t="s">
        <v>2529</v>
      </c>
      <c r="H309" s="835" t="s">
        <v>2530</v>
      </c>
      <c r="I309" s="849">
        <v>0.30000001192092896</v>
      </c>
      <c r="J309" s="849">
        <v>600</v>
      </c>
      <c r="K309" s="850">
        <v>180</v>
      </c>
    </row>
    <row r="310" spans="1:11" ht="14.4" customHeight="1" x14ac:dyDescent="0.3">
      <c r="A310" s="831" t="s">
        <v>566</v>
      </c>
      <c r="B310" s="832" t="s">
        <v>567</v>
      </c>
      <c r="C310" s="835" t="s">
        <v>591</v>
      </c>
      <c r="D310" s="863" t="s">
        <v>592</v>
      </c>
      <c r="E310" s="835" t="s">
        <v>2297</v>
      </c>
      <c r="F310" s="863" t="s">
        <v>2298</v>
      </c>
      <c r="G310" s="835" t="s">
        <v>2531</v>
      </c>
      <c r="H310" s="835" t="s">
        <v>2532</v>
      </c>
      <c r="I310" s="849">
        <v>0.28999999165534973</v>
      </c>
      <c r="J310" s="849">
        <v>900</v>
      </c>
      <c r="K310" s="850">
        <v>261</v>
      </c>
    </row>
    <row r="311" spans="1:11" ht="14.4" customHeight="1" x14ac:dyDescent="0.3">
      <c r="A311" s="831" t="s">
        <v>566</v>
      </c>
      <c r="B311" s="832" t="s">
        <v>567</v>
      </c>
      <c r="C311" s="835" t="s">
        <v>591</v>
      </c>
      <c r="D311" s="863" t="s">
        <v>592</v>
      </c>
      <c r="E311" s="835" t="s">
        <v>2297</v>
      </c>
      <c r="F311" s="863" t="s">
        <v>2298</v>
      </c>
      <c r="G311" s="835" t="s">
        <v>2299</v>
      </c>
      <c r="H311" s="835" t="s">
        <v>2300</v>
      </c>
      <c r="I311" s="849">
        <v>0.54500001668930054</v>
      </c>
      <c r="J311" s="849">
        <v>3100</v>
      </c>
      <c r="K311" s="850">
        <v>1693</v>
      </c>
    </row>
    <row r="312" spans="1:11" ht="14.4" customHeight="1" x14ac:dyDescent="0.3">
      <c r="A312" s="831" t="s">
        <v>566</v>
      </c>
      <c r="B312" s="832" t="s">
        <v>567</v>
      </c>
      <c r="C312" s="835" t="s">
        <v>591</v>
      </c>
      <c r="D312" s="863" t="s">
        <v>592</v>
      </c>
      <c r="E312" s="835" t="s">
        <v>2297</v>
      </c>
      <c r="F312" s="863" t="s">
        <v>2298</v>
      </c>
      <c r="G312" s="835" t="s">
        <v>2789</v>
      </c>
      <c r="H312" s="835" t="s">
        <v>2790</v>
      </c>
      <c r="I312" s="849">
        <v>48.819999694824219</v>
      </c>
      <c r="J312" s="849">
        <v>25</v>
      </c>
      <c r="K312" s="850">
        <v>1220.5899658203125</v>
      </c>
    </row>
    <row r="313" spans="1:11" ht="14.4" customHeight="1" x14ac:dyDescent="0.3">
      <c r="A313" s="831" t="s">
        <v>566</v>
      </c>
      <c r="B313" s="832" t="s">
        <v>567</v>
      </c>
      <c r="C313" s="835" t="s">
        <v>591</v>
      </c>
      <c r="D313" s="863" t="s">
        <v>592</v>
      </c>
      <c r="E313" s="835" t="s">
        <v>2297</v>
      </c>
      <c r="F313" s="863" t="s">
        <v>2298</v>
      </c>
      <c r="G313" s="835" t="s">
        <v>2791</v>
      </c>
      <c r="H313" s="835" t="s">
        <v>2792</v>
      </c>
      <c r="I313" s="849">
        <v>48.819999694824219</v>
      </c>
      <c r="J313" s="849">
        <v>25</v>
      </c>
      <c r="K313" s="850">
        <v>1220.5899658203125</v>
      </c>
    </row>
    <row r="314" spans="1:11" ht="14.4" customHeight="1" x14ac:dyDescent="0.3">
      <c r="A314" s="831" t="s">
        <v>566</v>
      </c>
      <c r="B314" s="832" t="s">
        <v>567</v>
      </c>
      <c r="C314" s="835" t="s">
        <v>591</v>
      </c>
      <c r="D314" s="863" t="s">
        <v>592</v>
      </c>
      <c r="E314" s="835" t="s">
        <v>2297</v>
      </c>
      <c r="F314" s="863" t="s">
        <v>2298</v>
      </c>
      <c r="G314" s="835" t="s">
        <v>2793</v>
      </c>
      <c r="H314" s="835" t="s">
        <v>2794</v>
      </c>
      <c r="I314" s="849">
        <v>48.819999694824219</v>
      </c>
      <c r="J314" s="849">
        <v>25</v>
      </c>
      <c r="K314" s="850">
        <v>1220.5899658203125</v>
      </c>
    </row>
    <row r="315" spans="1:11" ht="14.4" customHeight="1" x14ac:dyDescent="0.3">
      <c r="A315" s="831" t="s">
        <v>566</v>
      </c>
      <c r="B315" s="832" t="s">
        <v>567</v>
      </c>
      <c r="C315" s="835" t="s">
        <v>591</v>
      </c>
      <c r="D315" s="863" t="s">
        <v>592</v>
      </c>
      <c r="E315" s="835" t="s">
        <v>2305</v>
      </c>
      <c r="F315" s="863" t="s">
        <v>2306</v>
      </c>
      <c r="G315" s="835" t="s">
        <v>2533</v>
      </c>
      <c r="H315" s="835" t="s">
        <v>2534</v>
      </c>
      <c r="I315" s="849">
        <v>0.63499999046325684</v>
      </c>
      <c r="J315" s="849">
        <v>4000</v>
      </c>
      <c r="K315" s="850">
        <v>2540</v>
      </c>
    </row>
    <row r="316" spans="1:11" ht="14.4" customHeight="1" x14ac:dyDescent="0.3">
      <c r="A316" s="831" t="s">
        <v>566</v>
      </c>
      <c r="B316" s="832" t="s">
        <v>567</v>
      </c>
      <c r="C316" s="835" t="s">
        <v>591</v>
      </c>
      <c r="D316" s="863" t="s">
        <v>592</v>
      </c>
      <c r="E316" s="835" t="s">
        <v>2305</v>
      </c>
      <c r="F316" s="863" t="s">
        <v>2306</v>
      </c>
      <c r="G316" s="835" t="s">
        <v>2307</v>
      </c>
      <c r="H316" s="835" t="s">
        <v>2308</v>
      </c>
      <c r="I316" s="849">
        <v>0.62999999523162842</v>
      </c>
      <c r="J316" s="849">
        <v>7000</v>
      </c>
      <c r="K316" s="850">
        <v>4410</v>
      </c>
    </row>
    <row r="317" spans="1:11" ht="14.4" customHeight="1" x14ac:dyDescent="0.3">
      <c r="A317" s="831" t="s">
        <v>566</v>
      </c>
      <c r="B317" s="832" t="s">
        <v>567</v>
      </c>
      <c r="C317" s="835" t="s">
        <v>591</v>
      </c>
      <c r="D317" s="863" t="s">
        <v>592</v>
      </c>
      <c r="E317" s="835" t="s">
        <v>2305</v>
      </c>
      <c r="F317" s="863" t="s">
        <v>2306</v>
      </c>
      <c r="G317" s="835" t="s">
        <v>2535</v>
      </c>
      <c r="H317" s="835" t="s">
        <v>2536</v>
      </c>
      <c r="I317" s="849">
        <v>0.62999999523162842</v>
      </c>
      <c r="J317" s="849">
        <v>5000</v>
      </c>
      <c r="K317" s="850">
        <v>3150</v>
      </c>
    </row>
    <row r="318" spans="1:11" ht="14.4" customHeight="1" x14ac:dyDescent="0.3">
      <c r="A318" s="831" t="s">
        <v>566</v>
      </c>
      <c r="B318" s="832" t="s">
        <v>567</v>
      </c>
      <c r="C318" s="835" t="s">
        <v>591</v>
      </c>
      <c r="D318" s="863" t="s">
        <v>592</v>
      </c>
      <c r="E318" s="835" t="s">
        <v>2545</v>
      </c>
      <c r="F318" s="863" t="s">
        <v>2546</v>
      </c>
      <c r="G318" s="835" t="s">
        <v>2547</v>
      </c>
      <c r="H318" s="835" t="s">
        <v>2548</v>
      </c>
      <c r="I318" s="849">
        <v>319.91000366210937</v>
      </c>
      <c r="J318" s="849">
        <v>60</v>
      </c>
      <c r="K318" s="850">
        <v>19194.720703125</v>
      </c>
    </row>
    <row r="319" spans="1:11" ht="14.4" customHeight="1" x14ac:dyDescent="0.3">
      <c r="A319" s="831" t="s">
        <v>566</v>
      </c>
      <c r="B319" s="832" t="s">
        <v>567</v>
      </c>
      <c r="C319" s="835" t="s">
        <v>591</v>
      </c>
      <c r="D319" s="863" t="s">
        <v>592</v>
      </c>
      <c r="E319" s="835" t="s">
        <v>2559</v>
      </c>
      <c r="F319" s="863" t="s">
        <v>2560</v>
      </c>
      <c r="G319" s="835" t="s">
        <v>2795</v>
      </c>
      <c r="H319" s="835" t="s">
        <v>2796</v>
      </c>
      <c r="I319" s="849">
        <v>15.210000038146973</v>
      </c>
      <c r="J319" s="849">
        <v>50</v>
      </c>
      <c r="K319" s="850">
        <v>760.40997314453125</v>
      </c>
    </row>
    <row r="320" spans="1:11" ht="14.4" customHeight="1" x14ac:dyDescent="0.3">
      <c r="A320" s="831" t="s">
        <v>566</v>
      </c>
      <c r="B320" s="832" t="s">
        <v>567</v>
      </c>
      <c r="C320" s="835" t="s">
        <v>591</v>
      </c>
      <c r="D320" s="863" t="s">
        <v>592</v>
      </c>
      <c r="E320" s="835" t="s">
        <v>2559</v>
      </c>
      <c r="F320" s="863" t="s">
        <v>2560</v>
      </c>
      <c r="G320" s="835" t="s">
        <v>2703</v>
      </c>
      <c r="H320" s="835" t="s">
        <v>2704</v>
      </c>
      <c r="I320" s="849">
        <v>36.830001831054687</v>
      </c>
      <c r="J320" s="849">
        <v>90</v>
      </c>
      <c r="K320" s="850">
        <v>3314.8699951171875</v>
      </c>
    </row>
    <row r="321" spans="1:11" ht="14.4" customHeight="1" x14ac:dyDescent="0.3">
      <c r="A321" s="831" t="s">
        <v>566</v>
      </c>
      <c r="B321" s="832" t="s">
        <v>567</v>
      </c>
      <c r="C321" s="835" t="s">
        <v>591</v>
      </c>
      <c r="D321" s="863" t="s">
        <v>592</v>
      </c>
      <c r="E321" s="835" t="s">
        <v>2559</v>
      </c>
      <c r="F321" s="863" t="s">
        <v>2560</v>
      </c>
      <c r="G321" s="835" t="s">
        <v>2705</v>
      </c>
      <c r="H321" s="835" t="s">
        <v>2706</v>
      </c>
      <c r="I321" s="849">
        <v>36.830001831054687</v>
      </c>
      <c r="J321" s="849">
        <v>80</v>
      </c>
      <c r="K321" s="850">
        <v>2946.5899658203125</v>
      </c>
    </row>
    <row r="322" spans="1:11" ht="14.4" customHeight="1" x14ac:dyDescent="0.3">
      <c r="A322" s="831" t="s">
        <v>566</v>
      </c>
      <c r="B322" s="832" t="s">
        <v>567</v>
      </c>
      <c r="C322" s="835" t="s">
        <v>591</v>
      </c>
      <c r="D322" s="863" t="s">
        <v>592</v>
      </c>
      <c r="E322" s="835" t="s">
        <v>2559</v>
      </c>
      <c r="F322" s="863" t="s">
        <v>2560</v>
      </c>
      <c r="G322" s="835" t="s">
        <v>2797</v>
      </c>
      <c r="H322" s="835" t="s">
        <v>2798</v>
      </c>
      <c r="I322" s="849">
        <v>15.609999656677246</v>
      </c>
      <c r="J322" s="849">
        <v>20</v>
      </c>
      <c r="K322" s="850">
        <v>312.20001220703125</v>
      </c>
    </row>
    <row r="323" spans="1:11" ht="14.4" customHeight="1" x14ac:dyDescent="0.3">
      <c r="A323" s="831" t="s">
        <v>566</v>
      </c>
      <c r="B323" s="832" t="s">
        <v>567</v>
      </c>
      <c r="C323" s="835" t="s">
        <v>591</v>
      </c>
      <c r="D323" s="863" t="s">
        <v>592</v>
      </c>
      <c r="E323" s="835" t="s">
        <v>2559</v>
      </c>
      <c r="F323" s="863" t="s">
        <v>2560</v>
      </c>
      <c r="G323" s="835" t="s">
        <v>2713</v>
      </c>
      <c r="H323" s="835" t="s">
        <v>2714</v>
      </c>
      <c r="I323" s="849">
        <v>104.05999755859375</v>
      </c>
      <c r="J323" s="849">
        <v>30</v>
      </c>
      <c r="K323" s="850">
        <v>3121.7999267578125</v>
      </c>
    </row>
    <row r="324" spans="1:11" ht="14.4" customHeight="1" x14ac:dyDescent="0.3">
      <c r="A324" s="831" t="s">
        <v>566</v>
      </c>
      <c r="B324" s="832" t="s">
        <v>567</v>
      </c>
      <c r="C324" s="835" t="s">
        <v>591</v>
      </c>
      <c r="D324" s="863" t="s">
        <v>592</v>
      </c>
      <c r="E324" s="835" t="s">
        <v>2559</v>
      </c>
      <c r="F324" s="863" t="s">
        <v>2560</v>
      </c>
      <c r="G324" s="835" t="s">
        <v>2715</v>
      </c>
      <c r="H324" s="835" t="s">
        <v>2716</v>
      </c>
      <c r="I324" s="849">
        <v>104.05999755859375</v>
      </c>
      <c r="J324" s="849">
        <v>210</v>
      </c>
      <c r="K324" s="850">
        <v>21852.599609375</v>
      </c>
    </row>
    <row r="325" spans="1:11" ht="14.4" customHeight="1" x14ac:dyDescent="0.3">
      <c r="A325" s="831" t="s">
        <v>566</v>
      </c>
      <c r="B325" s="832" t="s">
        <v>567</v>
      </c>
      <c r="C325" s="835" t="s">
        <v>591</v>
      </c>
      <c r="D325" s="863" t="s">
        <v>592</v>
      </c>
      <c r="E325" s="835" t="s">
        <v>2559</v>
      </c>
      <c r="F325" s="863" t="s">
        <v>2560</v>
      </c>
      <c r="G325" s="835" t="s">
        <v>2717</v>
      </c>
      <c r="H325" s="835" t="s">
        <v>2718</v>
      </c>
      <c r="I325" s="849">
        <v>104.05999755859375</v>
      </c>
      <c r="J325" s="849">
        <v>210</v>
      </c>
      <c r="K325" s="850">
        <v>21852.599609375</v>
      </c>
    </row>
    <row r="326" spans="1:11" ht="14.4" customHeight="1" x14ac:dyDescent="0.3">
      <c r="A326" s="831" t="s">
        <v>566</v>
      </c>
      <c r="B326" s="832" t="s">
        <v>567</v>
      </c>
      <c r="C326" s="835" t="s">
        <v>591</v>
      </c>
      <c r="D326" s="863" t="s">
        <v>592</v>
      </c>
      <c r="E326" s="835" t="s">
        <v>2559</v>
      </c>
      <c r="F326" s="863" t="s">
        <v>2560</v>
      </c>
      <c r="G326" s="835" t="s">
        <v>2719</v>
      </c>
      <c r="H326" s="835" t="s">
        <v>2720</v>
      </c>
      <c r="I326" s="849">
        <v>104.05999755859375</v>
      </c>
      <c r="J326" s="849">
        <v>80</v>
      </c>
      <c r="K326" s="850">
        <v>8324.800048828125</v>
      </c>
    </row>
    <row r="327" spans="1:11" ht="14.4" customHeight="1" x14ac:dyDescent="0.3">
      <c r="A327" s="831" t="s">
        <v>566</v>
      </c>
      <c r="B327" s="832" t="s">
        <v>567</v>
      </c>
      <c r="C327" s="835" t="s">
        <v>591</v>
      </c>
      <c r="D327" s="863" t="s">
        <v>592</v>
      </c>
      <c r="E327" s="835" t="s">
        <v>2559</v>
      </c>
      <c r="F327" s="863" t="s">
        <v>2560</v>
      </c>
      <c r="G327" s="835" t="s">
        <v>2725</v>
      </c>
      <c r="H327" s="835" t="s">
        <v>2726</v>
      </c>
      <c r="I327" s="849">
        <v>209.3699951171875</v>
      </c>
      <c r="J327" s="849">
        <v>10</v>
      </c>
      <c r="K327" s="850">
        <v>2093.659912109375</v>
      </c>
    </row>
    <row r="328" spans="1:11" ht="14.4" customHeight="1" x14ac:dyDescent="0.3">
      <c r="A328" s="831" t="s">
        <v>566</v>
      </c>
      <c r="B328" s="832" t="s">
        <v>567</v>
      </c>
      <c r="C328" s="835" t="s">
        <v>591</v>
      </c>
      <c r="D328" s="863" t="s">
        <v>592</v>
      </c>
      <c r="E328" s="835" t="s">
        <v>2559</v>
      </c>
      <c r="F328" s="863" t="s">
        <v>2560</v>
      </c>
      <c r="G328" s="835" t="s">
        <v>2727</v>
      </c>
      <c r="H328" s="835" t="s">
        <v>2728</v>
      </c>
      <c r="I328" s="849">
        <v>209.3699951171875</v>
      </c>
      <c r="J328" s="849">
        <v>10</v>
      </c>
      <c r="K328" s="850">
        <v>2093.659912109375</v>
      </c>
    </row>
    <row r="329" spans="1:11" ht="14.4" customHeight="1" x14ac:dyDescent="0.3">
      <c r="A329" s="831" t="s">
        <v>566</v>
      </c>
      <c r="B329" s="832" t="s">
        <v>567</v>
      </c>
      <c r="C329" s="835" t="s">
        <v>591</v>
      </c>
      <c r="D329" s="863" t="s">
        <v>592</v>
      </c>
      <c r="E329" s="835" t="s">
        <v>2559</v>
      </c>
      <c r="F329" s="863" t="s">
        <v>2560</v>
      </c>
      <c r="G329" s="835" t="s">
        <v>2729</v>
      </c>
      <c r="H329" s="835" t="s">
        <v>2730</v>
      </c>
      <c r="I329" s="849">
        <v>119.99599914550781</v>
      </c>
      <c r="J329" s="849">
        <v>140</v>
      </c>
      <c r="K329" s="850">
        <v>16799.460205078125</v>
      </c>
    </row>
    <row r="330" spans="1:11" ht="14.4" customHeight="1" x14ac:dyDescent="0.3">
      <c r="A330" s="831" t="s">
        <v>566</v>
      </c>
      <c r="B330" s="832" t="s">
        <v>567</v>
      </c>
      <c r="C330" s="835" t="s">
        <v>591</v>
      </c>
      <c r="D330" s="863" t="s">
        <v>592</v>
      </c>
      <c r="E330" s="835" t="s">
        <v>2559</v>
      </c>
      <c r="F330" s="863" t="s">
        <v>2560</v>
      </c>
      <c r="G330" s="835" t="s">
        <v>2799</v>
      </c>
      <c r="H330" s="835" t="s">
        <v>2800</v>
      </c>
      <c r="I330" s="849">
        <v>325.489990234375</v>
      </c>
      <c r="J330" s="849">
        <v>60</v>
      </c>
      <c r="K330" s="850">
        <v>19529.3994140625</v>
      </c>
    </row>
    <row r="331" spans="1:11" ht="14.4" customHeight="1" x14ac:dyDescent="0.3">
      <c r="A331" s="831" t="s">
        <v>566</v>
      </c>
      <c r="B331" s="832" t="s">
        <v>567</v>
      </c>
      <c r="C331" s="835" t="s">
        <v>594</v>
      </c>
      <c r="D331" s="863" t="s">
        <v>595</v>
      </c>
      <c r="E331" s="835" t="s">
        <v>2281</v>
      </c>
      <c r="F331" s="863" t="s">
        <v>2282</v>
      </c>
      <c r="G331" s="835" t="s">
        <v>2801</v>
      </c>
      <c r="H331" s="835" t="s">
        <v>2802</v>
      </c>
      <c r="I331" s="849">
        <v>0.86000001430511475</v>
      </c>
      <c r="J331" s="849">
        <v>100</v>
      </c>
      <c r="K331" s="850">
        <v>86</v>
      </c>
    </row>
    <row r="332" spans="1:11" ht="14.4" customHeight="1" x14ac:dyDescent="0.3">
      <c r="A332" s="831" t="s">
        <v>566</v>
      </c>
      <c r="B332" s="832" t="s">
        <v>567</v>
      </c>
      <c r="C332" s="835" t="s">
        <v>594</v>
      </c>
      <c r="D332" s="863" t="s">
        <v>595</v>
      </c>
      <c r="E332" s="835" t="s">
        <v>2281</v>
      </c>
      <c r="F332" s="863" t="s">
        <v>2282</v>
      </c>
      <c r="G332" s="835" t="s">
        <v>2577</v>
      </c>
      <c r="H332" s="835" t="s">
        <v>2578</v>
      </c>
      <c r="I332" s="849">
        <v>23.920000076293945</v>
      </c>
      <c r="J332" s="849">
        <v>3</v>
      </c>
      <c r="K332" s="850">
        <v>71.760002136230469</v>
      </c>
    </row>
    <row r="333" spans="1:11" ht="14.4" customHeight="1" x14ac:dyDescent="0.3">
      <c r="A333" s="831" t="s">
        <v>566</v>
      </c>
      <c r="B333" s="832" t="s">
        <v>567</v>
      </c>
      <c r="C333" s="835" t="s">
        <v>594</v>
      </c>
      <c r="D333" s="863" t="s">
        <v>595</v>
      </c>
      <c r="E333" s="835" t="s">
        <v>2281</v>
      </c>
      <c r="F333" s="863" t="s">
        <v>2282</v>
      </c>
      <c r="G333" s="835" t="s">
        <v>2581</v>
      </c>
      <c r="H333" s="835" t="s">
        <v>2582</v>
      </c>
      <c r="I333" s="849">
        <v>0.66500002145767212</v>
      </c>
      <c r="J333" s="849">
        <v>100</v>
      </c>
      <c r="K333" s="850">
        <v>66.5</v>
      </c>
    </row>
    <row r="334" spans="1:11" ht="14.4" customHeight="1" x14ac:dyDescent="0.3">
      <c r="A334" s="831" t="s">
        <v>566</v>
      </c>
      <c r="B334" s="832" t="s">
        <v>567</v>
      </c>
      <c r="C334" s="835" t="s">
        <v>594</v>
      </c>
      <c r="D334" s="863" t="s">
        <v>595</v>
      </c>
      <c r="E334" s="835" t="s">
        <v>2281</v>
      </c>
      <c r="F334" s="863" t="s">
        <v>2282</v>
      </c>
      <c r="G334" s="835" t="s">
        <v>2803</v>
      </c>
      <c r="H334" s="835" t="s">
        <v>2804</v>
      </c>
      <c r="I334" s="849">
        <v>28.739999771118164</v>
      </c>
      <c r="J334" s="849">
        <v>4</v>
      </c>
      <c r="K334" s="850">
        <v>114.95999908447266</v>
      </c>
    </row>
    <row r="335" spans="1:11" ht="14.4" customHeight="1" x14ac:dyDescent="0.3">
      <c r="A335" s="831" t="s">
        <v>566</v>
      </c>
      <c r="B335" s="832" t="s">
        <v>567</v>
      </c>
      <c r="C335" s="835" t="s">
        <v>594</v>
      </c>
      <c r="D335" s="863" t="s">
        <v>595</v>
      </c>
      <c r="E335" s="835" t="s">
        <v>2281</v>
      </c>
      <c r="F335" s="863" t="s">
        <v>2282</v>
      </c>
      <c r="G335" s="835" t="s">
        <v>2401</v>
      </c>
      <c r="H335" s="835" t="s">
        <v>2402</v>
      </c>
      <c r="I335" s="849">
        <v>9.3199996948242187</v>
      </c>
      <c r="J335" s="849">
        <v>1</v>
      </c>
      <c r="K335" s="850">
        <v>9.3199996948242187</v>
      </c>
    </row>
    <row r="336" spans="1:11" ht="14.4" customHeight="1" x14ac:dyDescent="0.3">
      <c r="A336" s="831" t="s">
        <v>566</v>
      </c>
      <c r="B336" s="832" t="s">
        <v>567</v>
      </c>
      <c r="C336" s="835" t="s">
        <v>594</v>
      </c>
      <c r="D336" s="863" t="s">
        <v>595</v>
      </c>
      <c r="E336" s="835" t="s">
        <v>2285</v>
      </c>
      <c r="F336" s="863" t="s">
        <v>2286</v>
      </c>
      <c r="G336" s="835" t="s">
        <v>2805</v>
      </c>
      <c r="H336" s="835" t="s">
        <v>2806</v>
      </c>
      <c r="I336" s="849">
        <v>6.0500001907348633</v>
      </c>
      <c r="J336" s="849">
        <v>40</v>
      </c>
      <c r="K336" s="850">
        <v>242</v>
      </c>
    </row>
    <row r="337" spans="1:11" ht="14.4" customHeight="1" x14ac:dyDescent="0.3">
      <c r="A337" s="831" t="s">
        <v>566</v>
      </c>
      <c r="B337" s="832" t="s">
        <v>567</v>
      </c>
      <c r="C337" s="835" t="s">
        <v>594</v>
      </c>
      <c r="D337" s="863" t="s">
        <v>595</v>
      </c>
      <c r="E337" s="835" t="s">
        <v>2285</v>
      </c>
      <c r="F337" s="863" t="s">
        <v>2286</v>
      </c>
      <c r="G337" s="835" t="s">
        <v>2409</v>
      </c>
      <c r="H337" s="835" t="s">
        <v>2410</v>
      </c>
      <c r="I337" s="849">
        <v>1.9299999475479126</v>
      </c>
      <c r="J337" s="849">
        <v>100</v>
      </c>
      <c r="K337" s="850">
        <v>193</v>
      </c>
    </row>
    <row r="338" spans="1:11" ht="14.4" customHeight="1" x14ac:dyDescent="0.3">
      <c r="A338" s="831" t="s">
        <v>566</v>
      </c>
      <c r="B338" s="832" t="s">
        <v>567</v>
      </c>
      <c r="C338" s="835" t="s">
        <v>594</v>
      </c>
      <c r="D338" s="863" t="s">
        <v>595</v>
      </c>
      <c r="E338" s="835" t="s">
        <v>2285</v>
      </c>
      <c r="F338" s="863" t="s">
        <v>2286</v>
      </c>
      <c r="G338" s="835" t="s">
        <v>2289</v>
      </c>
      <c r="H338" s="835" t="s">
        <v>2290</v>
      </c>
      <c r="I338" s="849">
        <v>3.4600000381469727</v>
      </c>
      <c r="J338" s="849">
        <v>200</v>
      </c>
      <c r="K338" s="850">
        <v>692</v>
      </c>
    </row>
    <row r="339" spans="1:11" ht="14.4" customHeight="1" x14ac:dyDescent="0.3">
      <c r="A339" s="831" t="s">
        <v>566</v>
      </c>
      <c r="B339" s="832" t="s">
        <v>567</v>
      </c>
      <c r="C339" s="835" t="s">
        <v>594</v>
      </c>
      <c r="D339" s="863" t="s">
        <v>595</v>
      </c>
      <c r="E339" s="835" t="s">
        <v>2285</v>
      </c>
      <c r="F339" s="863" t="s">
        <v>2286</v>
      </c>
      <c r="G339" s="835" t="s">
        <v>2639</v>
      </c>
      <c r="H339" s="835" t="s">
        <v>2640</v>
      </c>
      <c r="I339" s="849">
        <v>8.4700002670288086</v>
      </c>
      <c r="J339" s="849">
        <v>120</v>
      </c>
      <c r="K339" s="850">
        <v>1016.4000244140625</v>
      </c>
    </row>
    <row r="340" spans="1:11" ht="14.4" customHeight="1" x14ac:dyDescent="0.3">
      <c r="A340" s="831" t="s">
        <v>566</v>
      </c>
      <c r="B340" s="832" t="s">
        <v>567</v>
      </c>
      <c r="C340" s="835" t="s">
        <v>594</v>
      </c>
      <c r="D340" s="863" t="s">
        <v>595</v>
      </c>
      <c r="E340" s="835" t="s">
        <v>2285</v>
      </c>
      <c r="F340" s="863" t="s">
        <v>2286</v>
      </c>
      <c r="G340" s="835" t="s">
        <v>2807</v>
      </c>
      <c r="H340" s="835" t="s">
        <v>2808</v>
      </c>
      <c r="I340" s="849">
        <v>9.1999998092651367</v>
      </c>
      <c r="J340" s="849">
        <v>50</v>
      </c>
      <c r="K340" s="850">
        <v>460</v>
      </c>
    </row>
    <row r="341" spans="1:11" ht="14.4" customHeight="1" x14ac:dyDescent="0.3">
      <c r="A341" s="831" t="s">
        <v>566</v>
      </c>
      <c r="B341" s="832" t="s">
        <v>567</v>
      </c>
      <c r="C341" s="835" t="s">
        <v>594</v>
      </c>
      <c r="D341" s="863" t="s">
        <v>595</v>
      </c>
      <c r="E341" s="835" t="s">
        <v>2285</v>
      </c>
      <c r="F341" s="863" t="s">
        <v>2286</v>
      </c>
      <c r="G341" s="835" t="s">
        <v>2667</v>
      </c>
      <c r="H341" s="835" t="s">
        <v>2668</v>
      </c>
      <c r="I341" s="849">
        <v>1.0900000333786011</v>
      </c>
      <c r="J341" s="849">
        <v>100</v>
      </c>
      <c r="K341" s="850">
        <v>109</v>
      </c>
    </row>
    <row r="342" spans="1:11" ht="14.4" customHeight="1" x14ac:dyDescent="0.3">
      <c r="A342" s="831" t="s">
        <v>566</v>
      </c>
      <c r="B342" s="832" t="s">
        <v>567</v>
      </c>
      <c r="C342" s="835" t="s">
        <v>594</v>
      </c>
      <c r="D342" s="863" t="s">
        <v>595</v>
      </c>
      <c r="E342" s="835" t="s">
        <v>2285</v>
      </c>
      <c r="F342" s="863" t="s">
        <v>2286</v>
      </c>
      <c r="G342" s="835" t="s">
        <v>2291</v>
      </c>
      <c r="H342" s="835" t="s">
        <v>2292</v>
      </c>
      <c r="I342" s="849">
        <v>1.6799999475479126</v>
      </c>
      <c r="J342" s="849">
        <v>300</v>
      </c>
      <c r="K342" s="850">
        <v>504</v>
      </c>
    </row>
    <row r="343" spans="1:11" ht="14.4" customHeight="1" x14ac:dyDescent="0.3">
      <c r="A343" s="831" t="s">
        <v>566</v>
      </c>
      <c r="B343" s="832" t="s">
        <v>567</v>
      </c>
      <c r="C343" s="835" t="s">
        <v>594</v>
      </c>
      <c r="D343" s="863" t="s">
        <v>595</v>
      </c>
      <c r="E343" s="835" t="s">
        <v>2285</v>
      </c>
      <c r="F343" s="863" t="s">
        <v>2286</v>
      </c>
      <c r="G343" s="835" t="s">
        <v>2671</v>
      </c>
      <c r="H343" s="835" t="s">
        <v>2672</v>
      </c>
      <c r="I343" s="849">
        <v>0.67000001668930054</v>
      </c>
      <c r="J343" s="849">
        <v>100</v>
      </c>
      <c r="K343" s="850">
        <v>67</v>
      </c>
    </row>
    <row r="344" spans="1:11" ht="14.4" customHeight="1" x14ac:dyDescent="0.3">
      <c r="A344" s="831" t="s">
        <v>566</v>
      </c>
      <c r="B344" s="832" t="s">
        <v>567</v>
      </c>
      <c r="C344" s="835" t="s">
        <v>594</v>
      </c>
      <c r="D344" s="863" t="s">
        <v>595</v>
      </c>
      <c r="E344" s="835" t="s">
        <v>2285</v>
      </c>
      <c r="F344" s="863" t="s">
        <v>2286</v>
      </c>
      <c r="G344" s="835" t="s">
        <v>2779</v>
      </c>
      <c r="H344" s="835" t="s">
        <v>2780</v>
      </c>
      <c r="I344" s="849">
        <v>6.2300000190734863</v>
      </c>
      <c r="J344" s="849">
        <v>20</v>
      </c>
      <c r="K344" s="850">
        <v>124.59999847412109</v>
      </c>
    </row>
    <row r="345" spans="1:11" ht="14.4" customHeight="1" x14ac:dyDescent="0.3">
      <c r="A345" s="831" t="s">
        <v>566</v>
      </c>
      <c r="B345" s="832" t="s">
        <v>567</v>
      </c>
      <c r="C345" s="835" t="s">
        <v>594</v>
      </c>
      <c r="D345" s="863" t="s">
        <v>595</v>
      </c>
      <c r="E345" s="835" t="s">
        <v>2285</v>
      </c>
      <c r="F345" s="863" t="s">
        <v>2286</v>
      </c>
      <c r="G345" s="835" t="s">
        <v>2809</v>
      </c>
      <c r="H345" s="835" t="s">
        <v>2810</v>
      </c>
      <c r="I345" s="849">
        <v>1.0299999713897705</v>
      </c>
      <c r="J345" s="849">
        <v>300</v>
      </c>
      <c r="K345" s="850">
        <v>309</v>
      </c>
    </row>
    <row r="346" spans="1:11" ht="14.4" customHeight="1" x14ac:dyDescent="0.3">
      <c r="A346" s="831" t="s">
        <v>566</v>
      </c>
      <c r="B346" s="832" t="s">
        <v>567</v>
      </c>
      <c r="C346" s="835" t="s">
        <v>594</v>
      </c>
      <c r="D346" s="863" t="s">
        <v>595</v>
      </c>
      <c r="E346" s="835" t="s">
        <v>2285</v>
      </c>
      <c r="F346" s="863" t="s">
        <v>2286</v>
      </c>
      <c r="G346" s="835" t="s">
        <v>2503</v>
      </c>
      <c r="H346" s="835" t="s">
        <v>2504</v>
      </c>
      <c r="I346" s="849">
        <v>0.4699999988079071</v>
      </c>
      <c r="J346" s="849">
        <v>200</v>
      </c>
      <c r="K346" s="850">
        <v>94</v>
      </c>
    </row>
    <row r="347" spans="1:11" ht="14.4" customHeight="1" x14ac:dyDescent="0.3">
      <c r="A347" s="831" t="s">
        <v>566</v>
      </c>
      <c r="B347" s="832" t="s">
        <v>567</v>
      </c>
      <c r="C347" s="835" t="s">
        <v>594</v>
      </c>
      <c r="D347" s="863" t="s">
        <v>595</v>
      </c>
      <c r="E347" s="835" t="s">
        <v>2297</v>
      </c>
      <c r="F347" s="863" t="s">
        <v>2298</v>
      </c>
      <c r="G347" s="835" t="s">
        <v>2299</v>
      </c>
      <c r="H347" s="835" t="s">
        <v>2300</v>
      </c>
      <c r="I347" s="849">
        <v>0.55000001192092896</v>
      </c>
      <c r="J347" s="849">
        <v>200</v>
      </c>
      <c r="K347" s="850">
        <v>110</v>
      </c>
    </row>
    <row r="348" spans="1:11" ht="14.4" customHeight="1" x14ac:dyDescent="0.3">
      <c r="A348" s="831" t="s">
        <v>566</v>
      </c>
      <c r="B348" s="832" t="s">
        <v>567</v>
      </c>
      <c r="C348" s="835" t="s">
        <v>594</v>
      </c>
      <c r="D348" s="863" t="s">
        <v>595</v>
      </c>
      <c r="E348" s="835" t="s">
        <v>2305</v>
      </c>
      <c r="F348" s="863" t="s">
        <v>2306</v>
      </c>
      <c r="G348" s="835" t="s">
        <v>2307</v>
      </c>
      <c r="H348" s="835" t="s">
        <v>2308</v>
      </c>
      <c r="I348" s="849">
        <v>0.62999999523162842</v>
      </c>
      <c r="J348" s="849">
        <v>1800</v>
      </c>
      <c r="K348" s="850">
        <v>1134</v>
      </c>
    </row>
    <row r="349" spans="1:11" ht="14.4" customHeight="1" x14ac:dyDescent="0.3">
      <c r="A349" s="831" t="s">
        <v>566</v>
      </c>
      <c r="B349" s="832" t="s">
        <v>567</v>
      </c>
      <c r="C349" s="835" t="s">
        <v>594</v>
      </c>
      <c r="D349" s="863" t="s">
        <v>595</v>
      </c>
      <c r="E349" s="835" t="s">
        <v>2305</v>
      </c>
      <c r="F349" s="863" t="s">
        <v>2306</v>
      </c>
      <c r="G349" s="835" t="s">
        <v>2535</v>
      </c>
      <c r="H349" s="835" t="s">
        <v>2536</v>
      </c>
      <c r="I349" s="849">
        <v>0.62999999523162842</v>
      </c>
      <c r="J349" s="849">
        <v>1000</v>
      </c>
      <c r="K349" s="850">
        <v>630</v>
      </c>
    </row>
    <row r="350" spans="1:11" ht="14.4" customHeight="1" x14ac:dyDescent="0.3">
      <c r="A350" s="831" t="s">
        <v>566</v>
      </c>
      <c r="B350" s="832" t="s">
        <v>567</v>
      </c>
      <c r="C350" s="835" t="s">
        <v>594</v>
      </c>
      <c r="D350" s="863" t="s">
        <v>595</v>
      </c>
      <c r="E350" s="835" t="s">
        <v>2559</v>
      </c>
      <c r="F350" s="863" t="s">
        <v>2560</v>
      </c>
      <c r="G350" s="835" t="s">
        <v>2797</v>
      </c>
      <c r="H350" s="835" t="s">
        <v>2798</v>
      </c>
      <c r="I350" s="849">
        <v>15.609999656677246</v>
      </c>
      <c r="J350" s="849">
        <v>50</v>
      </c>
      <c r="K350" s="850">
        <v>780.5</v>
      </c>
    </row>
    <row r="351" spans="1:11" ht="14.4" customHeight="1" x14ac:dyDescent="0.3">
      <c r="A351" s="831" t="s">
        <v>566</v>
      </c>
      <c r="B351" s="832" t="s">
        <v>567</v>
      </c>
      <c r="C351" s="835" t="s">
        <v>597</v>
      </c>
      <c r="D351" s="863" t="s">
        <v>598</v>
      </c>
      <c r="E351" s="835" t="s">
        <v>2281</v>
      </c>
      <c r="F351" s="863" t="s">
        <v>2282</v>
      </c>
      <c r="G351" s="835" t="s">
        <v>2811</v>
      </c>
      <c r="H351" s="835" t="s">
        <v>2812</v>
      </c>
      <c r="I351" s="849">
        <v>8.0100002288818359</v>
      </c>
      <c r="J351" s="849">
        <v>50</v>
      </c>
      <c r="K351" s="850">
        <v>400.5</v>
      </c>
    </row>
    <row r="352" spans="1:11" ht="14.4" customHeight="1" x14ac:dyDescent="0.3">
      <c r="A352" s="831" t="s">
        <v>566</v>
      </c>
      <c r="B352" s="832" t="s">
        <v>567</v>
      </c>
      <c r="C352" s="835" t="s">
        <v>597</v>
      </c>
      <c r="D352" s="863" t="s">
        <v>598</v>
      </c>
      <c r="E352" s="835" t="s">
        <v>2281</v>
      </c>
      <c r="F352" s="863" t="s">
        <v>2282</v>
      </c>
      <c r="G352" s="835" t="s">
        <v>2571</v>
      </c>
      <c r="H352" s="835" t="s">
        <v>2572</v>
      </c>
      <c r="I352" s="849">
        <v>1.3799999952316284</v>
      </c>
      <c r="J352" s="849">
        <v>200</v>
      </c>
      <c r="K352" s="850">
        <v>276</v>
      </c>
    </row>
    <row r="353" spans="1:11" ht="14.4" customHeight="1" x14ac:dyDescent="0.3">
      <c r="A353" s="831" t="s">
        <v>566</v>
      </c>
      <c r="B353" s="832" t="s">
        <v>567</v>
      </c>
      <c r="C353" s="835" t="s">
        <v>597</v>
      </c>
      <c r="D353" s="863" t="s">
        <v>598</v>
      </c>
      <c r="E353" s="835" t="s">
        <v>2281</v>
      </c>
      <c r="F353" s="863" t="s">
        <v>2282</v>
      </c>
      <c r="G353" s="835" t="s">
        <v>2801</v>
      </c>
      <c r="H353" s="835" t="s">
        <v>2802</v>
      </c>
      <c r="I353" s="849">
        <v>0.86000001430511475</v>
      </c>
      <c r="J353" s="849">
        <v>100</v>
      </c>
      <c r="K353" s="850">
        <v>86</v>
      </c>
    </row>
    <row r="354" spans="1:11" ht="14.4" customHeight="1" x14ac:dyDescent="0.3">
      <c r="A354" s="831" t="s">
        <v>566</v>
      </c>
      <c r="B354" s="832" t="s">
        <v>567</v>
      </c>
      <c r="C354" s="835" t="s">
        <v>597</v>
      </c>
      <c r="D354" s="863" t="s">
        <v>598</v>
      </c>
      <c r="E354" s="835" t="s">
        <v>2281</v>
      </c>
      <c r="F354" s="863" t="s">
        <v>2282</v>
      </c>
      <c r="G354" s="835" t="s">
        <v>2375</v>
      </c>
      <c r="H354" s="835" t="s">
        <v>2376</v>
      </c>
      <c r="I354" s="849">
        <v>18.879999160766602</v>
      </c>
      <c r="J354" s="849">
        <v>12</v>
      </c>
      <c r="K354" s="850">
        <v>226.55999755859375</v>
      </c>
    </row>
    <row r="355" spans="1:11" ht="14.4" customHeight="1" x14ac:dyDescent="0.3">
      <c r="A355" s="831" t="s">
        <v>566</v>
      </c>
      <c r="B355" s="832" t="s">
        <v>567</v>
      </c>
      <c r="C355" s="835" t="s">
        <v>597</v>
      </c>
      <c r="D355" s="863" t="s">
        <v>598</v>
      </c>
      <c r="E355" s="835" t="s">
        <v>2281</v>
      </c>
      <c r="F355" s="863" t="s">
        <v>2282</v>
      </c>
      <c r="G355" s="835" t="s">
        <v>2581</v>
      </c>
      <c r="H355" s="835" t="s">
        <v>2582</v>
      </c>
      <c r="I355" s="849">
        <v>0.67000001668930054</v>
      </c>
      <c r="J355" s="849">
        <v>200</v>
      </c>
      <c r="K355" s="850">
        <v>134</v>
      </c>
    </row>
    <row r="356" spans="1:11" ht="14.4" customHeight="1" x14ac:dyDescent="0.3">
      <c r="A356" s="831" t="s">
        <v>566</v>
      </c>
      <c r="B356" s="832" t="s">
        <v>567</v>
      </c>
      <c r="C356" s="835" t="s">
        <v>597</v>
      </c>
      <c r="D356" s="863" t="s">
        <v>598</v>
      </c>
      <c r="E356" s="835" t="s">
        <v>2285</v>
      </c>
      <c r="F356" s="863" t="s">
        <v>2286</v>
      </c>
      <c r="G356" s="835" t="s">
        <v>2813</v>
      </c>
      <c r="H356" s="835" t="s">
        <v>2814</v>
      </c>
      <c r="I356" s="849">
        <v>2.3950001001358032</v>
      </c>
      <c r="J356" s="849">
        <v>540</v>
      </c>
      <c r="K356" s="850">
        <v>1293.5999755859375</v>
      </c>
    </row>
    <row r="357" spans="1:11" ht="14.4" customHeight="1" x14ac:dyDescent="0.3">
      <c r="A357" s="831" t="s">
        <v>566</v>
      </c>
      <c r="B357" s="832" t="s">
        <v>567</v>
      </c>
      <c r="C357" s="835" t="s">
        <v>597</v>
      </c>
      <c r="D357" s="863" t="s">
        <v>598</v>
      </c>
      <c r="E357" s="835" t="s">
        <v>2285</v>
      </c>
      <c r="F357" s="863" t="s">
        <v>2286</v>
      </c>
      <c r="G357" s="835" t="s">
        <v>2815</v>
      </c>
      <c r="H357" s="835" t="s">
        <v>2816</v>
      </c>
      <c r="I357" s="849">
        <v>4.3600001335144043</v>
      </c>
      <c r="J357" s="849">
        <v>500</v>
      </c>
      <c r="K357" s="850">
        <v>2178</v>
      </c>
    </row>
    <row r="358" spans="1:11" ht="14.4" customHeight="1" x14ac:dyDescent="0.3">
      <c r="A358" s="831" t="s">
        <v>566</v>
      </c>
      <c r="B358" s="832" t="s">
        <v>567</v>
      </c>
      <c r="C358" s="835" t="s">
        <v>597</v>
      </c>
      <c r="D358" s="863" t="s">
        <v>598</v>
      </c>
      <c r="E358" s="835" t="s">
        <v>2285</v>
      </c>
      <c r="F358" s="863" t="s">
        <v>2286</v>
      </c>
      <c r="G358" s="835" t="s">
        <v>2409</v>
      </c>
      <c r="H358" s="835" t="s">
        <v>2410</v>
      </c>
      <c r="I358" s="849">
        <v>1.9299999475479126</v>
      </c>
      <c r="J358" s="849">
        <v>100</v>
      </c>
      <c r="K358" s="850">
        <v>193</v>
      </c>
    </row>
    <row r="359" spans="1:11" ht="14.4" customHeight="1" x14ac:dyDescent="0.3">
      <c r="A359" s="831" t="s">
        <v>566</v>
      </c>
      <c r="B359" s="832" t="s">
        <v>567</v>
      </c>
      <c r="C359" s="835" t="s">
        <v>597</v>
      </c>
      <c r="D359" s="863" t="s">
        <v>598</v>
      </c>
      <c r="E359" s="835" t="s">
        <v>2285</v>
      </c>
      <c r="F359" s="863" t="s">
        <v>2286</v>
      </c>
      <c r="G359" s="835" t="s">
        <v>2411</v>
      </c>
      <c r="H359" s="835" t="s">
        <v>2412</v>
      </c>
      <c r="I359" s="849">
        <v>33.880001068115234</v>
      </c>
      <c r="J359" s="849">
        <v>2</v>
      </c>
      <c r="K359" s="850">
        <v>67.760002136230469</v>
      </c>
    </row>
    <row r="360" spans="1:11" ht="14.4" customHeight="1" x14ac:dyDescent="0.3">
      <c r="A360" s="831" t="s">
        <v>566</v>
      </c>
      <c r="B360" s="832" t="s">
        <v>567</v>
      </c>
      <c r="C360" s="835" t="s">
        <v>597</v>
      </c>
      <c r="D360" s="863" t="s">
        <v>598</v>
      </c>
      <c r="E360" s="835" t="s">
        <v>2285</v>
      </c>
      <c r="F360" s="863" t="s">
        <v>2286</v>
      </c>
      <c r="G360" s="835" t="s">
        <v>2593</v>
      </c>
      <c r="H360" s="835" t="s">
        <v>2594</v>
      </c>
      <c r="I360" s="849">
        <v>11.5</v>
      </c>
      <c r="J360" s="849">
        <v>50</v>
      </c>
      <c r="K360" s="850">
        <v>575</v>
      </c>
    </row>
    <row r="361" spans="1:11" ht="14.4" customHeight="1" x14ac:dyDescent="0.3">
      <c r="A361" s="831" t="s">
        <v>566</v>
      </c>
      <c r="B361" s="832" t="s">
        <v>567</v>
      </c>
      <c r="C361" s="835" t="s">
        <v>597</v>
      </c>
      <c r="D361" s="863" t="s">
        <v>598</v>
      </c>
      <c r="E361" s="835" t="s">
        <v>2285</v>
      </c>
      <c r="F361" s="863" t="s">
        <v>2286</v>
      </c>
      <c r="G361" s="835" t="s">
        <v>2747</v>
      </c>
      <c r="H361" s="835" t="s">
        <v>2748</v>
      </c>
      <c r="I361" s="849">
        <v>38.5</v>
      </c>
      <c r="J361" s="849">
        <v>300</v>
      </c>
      <c r="K361" s="850">
        <v>11550.659912109375</v>
      </c>
    </row>
    <row r="362" spans="1:11" ht="14.4" customHeight="1" x14ac:dyDescent="0.3">
      <c r="A362" s="831" t="s">
        <v>566</v>
      </c>
      <c r="B362" s="832" t="s">
        <v>567</v>
      </c>
      <c r="C362" s="835" t="s">
        <v>597</v>
      </c>
      <c r="D362" s="863" t="s">
        <v>598</v>
      </c>
      <c r="E362" s="835" t="s">
        <v>2285</v>
      </c>
      <c r="F362" s="863" t="s">
        <v>2286</v>
      </c>
      <c r="G362" s="835" t="s">
        <v>2595</v>
      </c>
      <c r="H362" s="835" t="s">
        <v>2596</v>
      </c>
      <c r="I362" s="849">
        <v>11.140000343322754</v>
      </c>
      <c r="J362" s="849">
        <v>50</v>
      </c>
      <c r="K362" s="850">
        <v>557</v>
      </c>
    </row>
    <row r="363" spans="1:11" ht="14.4" customHeight="1" x14ac:dyDescent="0.3">
      <c r="A363" s="831" t="s">
        <v>566</v>
      </c>
      <c r="B363" s="832" t="s">
        <v>567</v>
      </c>
      <c r="C363" s="835" t="s">
        <v>597</v>
      </c>
      <c r="D363" s="863" t="s">
        <v>598</v>
      </c>
      <c r="E363" s="835" t="s">
        <v>2285</v>
      </c>
      <c r="F363" s="863" t="s">
        <v>2286</v>
      </c>
      <c r="G363" s="835" t="s">
        <v>2817</v>
      </c>
      <c r="H363" s="835" t="s">
        <v>2818</v>
      </c>
      <c r="I363" s="849">
        <v>41</v>
      </c>
      <c r="J363" s="849">
        <v>20</v>
      </c>
      <c r="K363" s="850">
        <v>819.9000244140625</v>
      </c>
    </row>
    <row r="364" spans="1:11" ht="14.4" customHeight="1" x14ac:dyDescent="0.3">
      <c r="A364" s="831" t="s">
        <v>566</v>
      </c>
      <c r="B364" s="832" t="s">
        <v>567</v>
      </c>
      <c r="C364" s="835" t="s">
        <v>597</v>
      </c>
      <c r="D364" s="863" t="s">
        <v>598</v>
      </c>
      <c r="E364" s="835" t="s">
        <v>2285</v>
      </c>
      <c r="F364" s="863" t="s">
        <v>2286</v>
      </c>
      <c r="G364" s="835" t="s">
        <v>2819</v>
      </c>
      <c r="H364" s="835" t="s">
        <v>2820</v>
      </c>
      <c r="I364" s="849">
        <v>90.75</v>
      </c>
      <c r="J364" s="849">
        <v>25</v>
      </c>
      <c r="K364" s="850">
        <v>2268.75</v>
      </c>
    </row>
    <row r="365" spans="1:11" ht="14.4" customHeight="1" x14ac:dyDescent="0.3">
      <c r="A365" s="831" t="s">
        <v>566</v>
      </c>
      <c r="B365" s="832" t="s">
        <v>567</v>
      </c>
      <c r="C365" s="835" t="s">
        <v>597</v>
      </c>
      <c r="D365" s="863" t="s">
        <v>598</v>
      </c>
      <c r="E365" s="835" t="s">
        <v>2285</v>
      </c>
      <c r="F365" s="863" t="s">
        <v>2286</v>
      </c>
      <c r="G365" s="835" t="s">
        <v>2289</v>
      </c>
      <c r="H365" s="835" t="s">
        <v>2290</v>
      </c>
      <c r="I365" s="849">
        <v>3.4650000333786011</v>
      </c>
      <c r="J365" s="849">
        <v>440</v>
      </c>
      <c r="K365" s="850">
        <v>1524.4000244140625</v>
      </c>
    </row>
    <row r="366" spans="1:11" ht="14.4" customHeight="1" x14ac:dyDescent="0.3">
      <c r="A366" s="831" t="s">
        <v>566</v>
      </c>
      <c r="B366" s="832" t="s">
        <v>567</v>
      </c>
      <c r="C366" s="835" t="s">
        <v>597</v>
      </c>
      <c r="D366" s="863" t="s">
        <v>598</v>
      </c>
      <c r="E366" s="835" t="s">
        <v>2285</v>
      </c>
      <c r="F366" s="863" t="s">
        <v>2286</v>
      </c>
      <c r="G366" s="835" t="s">
        <v>2821</v>
      </c>
      <c r="H366" s="835" t="s">
        <v>2822</v>
      </c>
      <c r="I366" s="849">
        <v>17.909999847412109</v>
      </c>
      <c r="J366" s="849">
        <v>10</v>
      </c>
      <c r="K366" s="850">
        <v>179.10000610351562</v>
      </c>
    </row>
    <row r="367" spans="1:11" ht="14.4" customHeight="1" x14ac:dyDescent="0.3">
      <c r="A367" s="831" t="s">
        <v>566</v>
      </c>
      <c r="B367" s="832" t="s">
        <v>567</v>
      </c>
      <c r="C367" s="835" t="s">
        <v>597</v>
      </c>
      <c r="D367" s="863" t="s">
        <v>598</v>
      </c>
      <c r="E367" s="835" t="s">
        <v>2285</v>
      </c>
      <c r="F367" s="863" t="s">
        <v>2286</v>
      </c>
      <c r="G367" s="835" t="s">
        <v>2603</v>
      </c>
      <c r="H367" s="835" t="s">
        <v>2604</v>
      </c>
      <c r="I367" s="849">
        <v>47.189998626708984</v>
      </c>
      <c r="J367" s="849">
        <v>30</v>
      </c>
      <c r="K367" s="850">
        <v>1415.6999816894531</v>
      </c>
    </row>
    <row r="368" spans="1:11" ht="14.4" customHeight="1" x14ac:dyDescent="0.3">
      <c r="A368" s="831" t="s">
        <v>566</v>
      </c>
      <c r="B368" s="832" t="s">
        <v>567</v>
      </c>
      <c r="C368" s="835" t="s">
        <v>597</v>
      </c>
      <c r="D368" s="863" t="s">
        <v>598</v>
      </c>
      <c r="E368" s="835" t="s">
        <v>2285</v>
      </c>
      <c r="F368" s="863" t="s">
        <v>2286</v>
      </c>
      <c r="G368" s="835" t="s">
        <v>2823</v>
      </c>
      <c r="H368" s="835" t="s">
        <v>2824</v>
      </c>
      <c r="I368" s="849">
        <v>53.290000915527344</v>
      </c>
      <c r="J368" s="849">
        <v>20</v>
      </c>
      <c r="K368" s="850">
        <v>1065.760009765625</v>
      </c>
    </row>
    <row r="369" spans="1:11" ht="14.4" customHeight="1" x14ac:dyDescent="0.3">
      <c r="A369" s="831" t="s">
        <v>566</v>
      </c>
      <c r="B369" s="832" t="s">
        <v>567</v>
      </c>
      <c r="C369" s="835" t="s">
        <v>597</v>
      </c>
      <c r="D369" s="863" t="s">
        <v>598</v>
      </c>
      <c r="E369" s="835" t="s">
        <v>2285</v>
      </c>
      <c r="F369" s="863" t="s">
        <v>2286</v>
      </c>
      <c r="G369" s="835" t="s">
        <v>2605</v>
      </c>
      <c r="H369" s="835" t="s">
        <v>2606</v>
      </c>
      <c r="I369" s="849">
        <v>17.909999847412109</v>
      </c>
      <c r="J369" s="849">
        <v>10</v>
      </c>
      <c r="K369" s="850">
        <v>179.10000610351562</v>
      </c>
    </row>
    <row r="370" spans="1:11" ht="14.4" customHeight="1" x14ac:dyDescent="0.3">
      <c r="A370" s="831" t="s">
        <v>566</v>
      </c>
      <c r="B370" s="832" t="s">
        <v>567</v>
      </c>
      <c r="C370" s="835" t="s">
        <v>597</v>
      </c>
      <c r="D370" s="863" t="s">
        <v>598</v>
      </c>
      <c r="E370" s="835" t="s">
        <v>2285</v>
      </c>
      <c r="F370" s="863" t="s">
        <v>2286</v>
      </c>
      <c r="G370" s="835" t="s">
        <v>2607</v>
      </c>
      <c r="H370" s="835" t="s">
        <v>2608</v>
      </c>
      <c r="I370" s="849">
        <v>17.899999618530273</v>
      </c>
      <c r="J370" s="849">
        <v>10</v>
      </c>
      <c r="K370" s="850">
        <v>179</v>
      </c>
    </row>
    <row r="371" spans="1:11" ht="14.4" customHeight="1" x14ac:dyDescent="0.3">
      <c r="A371" s="831" t="s">
        <v>566</v>
      </c>
      <c r="B371" s="832" t="s">
        <v>567</v>
      </c>
      <c r="C371" s="835" t="s">
        <v>597</v>
      </c>
      <c r="D371" s="863" t="s">
        <v>598</v>
      </c>
      <c r="E371" s="835" t="s">
        <v>2285</v>
      </c>
      <c r="F371" s="863" t="s">
        <v>2286</v>
      </c>
      <c r="G371" s="835" t="s">
        <v>2825</v>
      </c>
      <c r="H371" s="835" t="s">
        <v>2826</v>
      </c>
      <c r="I371" s="849">
        <v>21.899999618530273</v>
      </c>
      <c r="J371" s="849">
        <v>100</v>
      </c>
      <c r="K371" s="850">
        <v>2190.10009765625</v>
      </c>
    </row>
    <row r="372" spans="1:11" ht="14.4" customHeight="1" x14ac:dyDescent="0.3">
      <c r="A372" s="831" t="s">
        <v>566</v>
      </c>
      <c r="B372" s="832" t="s">
        <v>567</v>
      </c>
      <c r="C372" s="835" t="s">
        <v>597</v>
      </c>
      <c r="D372" s="863" t="s">
        <v>598</v>
      </c>
      <c r="E372" s="835" t="s">
        <v>2285</v>
      </c>
      <c r="F372" s="863" t="s">
        <v>2286</v>
      </c>
      <c r="G372" s="835" t="s">
        <v>2827</v>
      </c>
      <c r="H372" s="835" t="s">
        <v>2828</v>
      </c>
      <c r="I372" s="849">
        <v>21.899999618530273</v>
      </c>
      <c r="J372" s="849">
        <v>150</v>
      </c>
      <c r="K372" s="850">
        <v>3285.150146484375</v>
      </c>
    </row>
    <row r="373" spans="1:11" ht="14.4" customHeight="1" x14ac:dyDescent="0.3">
      <c r="A373" s="831" t="s">
        <v>566</v>
      </c>
      <c r="B373" s="832" t="s">
        <v>567</v>
      </c>
      <c r="C373" s="835" t="s">
        <v>597</v>
      </c>
      <c r="D373" s="863" t="s">
        <v>598</v>
      </c>
      <c r="E373" s="835" t="s">
        <v>2285</v>
      </c>
      <c r="F373" s="863" t="s">
        <v>2286</v>
      </c>
      <c r="G373" s="835" t="s">
        <v>2637</v>
      </c>
      <c r="H373" s="835" t="s">
        <v>2638</v>
      </c>
      <c r="I373" s="849">
        <v>17.979999542236328</v>
      </c>
      <c r="J373" s="849">
        <v>150</v>
      </c>
      <c r="K373" s="850">
        <v>2697</v>
      </c>
    </row>
    <row r="374" spans="1:11" ht="14.4" customHeight="1" x14ac:dyDescent="0.3">
      <c r="A374" s="831" t="s">
        <v>566</v>
      </c>
      <c r="B374" s="832" t="s">
        <v>567</v>
      </c>
      <c r="C374" s="835" t="s">
        <v>597</v>
      </c>
      <c r="D374" s="863" t="s">
        <v>598</v>
      </c>
      <c r="E374" s="835" t="s">
        <v>2285</v>
      </c>
      <c r="F374" s="863" t="s">
        <v>2286</v>
      </c>
      <c r="G374" s="835" t="s">
        <v>2643</v>
      </c>
      <c r="H374" s="835" t="s">
        <v>2644</v>
      </c>
      <c r="I374" s="849">
        <v>105.02999877929687</v>
      </c>
      <c r="J374" s="849">
        <v>10</v>
      </c>
      <c r="K374" s="850">
        <v>1050.300048828125</v>
      </c>
    </row>
    <row r="375" spans="1:11" ht="14.4" customHeight="1" x14ac:dyDescent="0.3">
      <c r="A375" s="831" t="s">
        <v>566</v>
      </c>
      <c r="B375" s="832" t="s">
        <v>567</v>
      </c>
      <c r="C375" s="835" t="s">
        <v>597</v>
      </c>
      <c r="D375" s="863" t="s">
        <v>598</v>
      </c>
      <c r="E375" s="835" t="s">
        <v>2285</v>
      </c>
      <c r="F375" s="863" t="s">
        <v>2286</v>
      </c>
      <c r="G375" s="835" t="s">
        <v>2829</v>
      </c>
      <c r="H375" s="835" t="s">
        <v>2830</v>
      </c>
      <c r="I375" s="849">
        <v>105.02999877929687</v>
      </c>
      <c r="J375" s="849">
        <v>20</v>
      </c>
      <c r="K375" s="850">
        <v>2100.580078125</v>
      </c>
    </row>
    <row r="376" spans="1:11" ht="14.4" customHeight="1" x14ac:dyDescent="0.3">
      <c r="A376" s="831" t="s">
        <v>566</v>
      </c>
      <c r="B376" s="832" t="s">
        <v>567</v>
      </c>
      <c r="C376" s="835" t="s">
        <v>597</v>
      </c>
      <c r="D376" s="863" t="s">
        <v>598</v>
      </c>
      <c r="E376" s="835" t="s">
        <v>2285</v>
      </c>
      <c r="F376" s="863" t="s">
        <v>2286</v>
      </c>
      <c r="G376" s="835" t="s">
        <v>2831</v>
      </c>
      <c r="H376" s="835" t="s">
        <v>2832</v>
      </c>
      <c r="I376" s="849">
        <v>1712.800048828125</v>
      </c>
      <c r="J376" s="849">
        <v>1</v>
      </c>
      <c r="K376" s="850">
        <v>1712.800048828125</v>
      </c>
    </row>
    <row r="377" spans="1:11" ht="14.4" customHeight="1" x14ac:dyDescent="0.3">
      <c r="A377" s="831" t="s">
        <v>566</v>
      </c>
      <c r="B377" s="832" t="s">
        <v>567</v>
      </c>
      <c r="C377" s="835" t="s">
        <v>597</v>
      </c>
      <c r="D377" s="863" t="s">
        <v>598</v>
      </c>
      <c r="E377" s="835" t="s">
        <v>2285</v>
      </c>
      <c r="F377" s="863" t="s">
        <v>2286</v>
      </c>
      <c r="G377" s="835" t="s">
        <v>2651</v>
      </c>
      <c r="H377" s="835" t="s">
        <v>2652</v>
      </c>
      <c r="I377" s="849">
        <v>11.734999656677246</v>
      </c>
      <c r="J377" s="849">
        <v>20</v>
      </c>
      <c r="K377" s="850">
        <v>234.70000457763672</v>
      </c>
    </row>
    <row r="378" spans="1:11" ht="14.4" customHeight="1" x14ac:dyDescent="0.3">
      <c r="A378" s="831" t="s">
        <v>566</v>
      </c>
      <c r="B378" s="832" t="s">
        <v>567</v>
      </c>
      <c r="C378" s="835" t="s">
        <v>597</v>
      </c>
      <c r="D378" s="863" t="s">
        <v>598</v>
      </c>
      <c r="E378" s="835" t="s">
        <v>2285</v>
      </c>
      <c r="F378" s="863" t="s">
        <v>2286</v>
      </c>
      <c r="G378" s="835" t="s">
        <v>2833</v>
      </c>
      <c r="H378" s="835" t="s">
        <v>2834</v>
      </c>
      <c r="I378" s="849">
        <v>717.530029296875</v>
      </c>
      <c r="J378" s="849">
        <v>10</v>
      </c>
      <c r="K378" s="850">
        <v>7175.2998046875</v>
      </c>
    </row>
    <row r="379" spans="1:11" ht="14.4" customHeight="1" x14ac:dyDescent="0.3">
      <c r="A379" s="831" t="s">
        <v>566</v>
      </c>
      <c r="B379" s="832" t="s">
        <v>567</v>
      </c>
      <c r="C379" s="835" t="s">
        <v>597</v>
      </c>
      <c r="D379" s="863" t="s">
        <v>598</v>
      </c>
      <c r="E379" s="835" t="s">
        <v>2285</v>
      </c>
      <c r="F379" s="863" t="s">
        <v>2286</v>
      </c>
      <c r="G379" s="835" t="s">
        <v>2667</v>
      </c>
      <c r="H379" s="835" t="s">
        <v>2668</v>
      </c>
      <c r="I379" s="849">
        <v>1.0900000333786011</v>
      </c>
      <c r="J379" s="849">
        <v>300</v>
      </c>
      <c r="K379" s="850">
        <v>327</v>
      </c>
    </row>
    <row r="380" spans="1:11" ht="14.4" customHeight="1" x14ac:dyDescent="0.3">
      <c r="A380" s="831" t="s">
        <v>566</v>
      </c>
      <c r="B380" s="832" t="s">
        <v>567</v>
      </c>
      <c r="C380" s="835" t="s">
        <v>597</v>
      </c>
      <c r="D380" s="863" t="s">
        <v>598</v>
      </c>
      <c r="E380" s="835" t="s">
        <v>2285</v>
      </c>
      <c r="F380" s="863" t="s">
        <v>2286</v>
      </c>
      <c r="G380" s="835" t="s">
        <v>2669</v>
      </c>
      <c r="H380" s="835" t="s">
        <v>2670</v>
      </c>
      <c r="I380" s="849">
        <v>0.47999998927116394</v>
      </c>
      <c r="J380" s="849">
        <v>100</v>
      </c>
      <c r="K380" s="850">
        <v>48</v>
      </c>
    </row>
    <row r="381" spans="1:11" ht="14.4" customHeight="1" x14ac:dyDescent="0.3">
      <c r="A381" s="831" t="s">
        <v>566</v>
      </c>
      <c r="B381" s="832" t="s">
        <v>567</v>
      </c>
      <c r="C381" s="835" t="s">
        <v>597</v>
      </c>
      <c r="D381" s="863" t="s">
        <v>598</v>
      </c>
      <c r="E381" s="835" t="s">
        <v>2285</v>
      </c>
      <c r="F381" s="863" t="s">
        <v>2286</v>
      </c>
      <c r="G381" s="835" t="s">
        <v>2291</v>
      </c>
      <c r="H381" s="835" t="s">
        <v>2292</v>
      </c>
      <c r="I381" s="849">
        <v>1.6749999523162842</v>
      </c>
      <c r="J381" s="849">
        <v>200</v>
      </c>
      <c r="K381" s="850">
        <v>335</v>
      </c>
    </row>
    <row r="382" spans="1:11" ht="14.4" customHeight="1" x14ac:dyDescent="0.3">
      <c r="A382" s="831" t="s">
        <v>566</v>
      </c>
      <c r="B382" s="832" t="s">
        <v>567</v>
      </c>
      <c r="C382" s="835" t="s">
        <v>597</v>
      </c>
      <c r="D382" s="863" t="s">
        <v>598</v>
      </c>
      <c r="E382" s="835" t="s">
        <v>2285</v>
      </c>
      <c r="F382" s="863" t="s">
        <v>2286</v>
      </c>
      <c r="G382" s="835" t="s">
        <v>2671</v>
      </c>
      <c r="H382" s="835" t="s">
        <v>2672</v>
      </c>
      <c r="I382" s="849">
        <v>0.67000001668930054</v>
      </c>
      <c r="J382" s="849">
        <v>200</v>
      </c>
      <c r="K382" s="850">
        <v>134</v>
      </c>
    </row>
    <row r="383" spans="1:11" ht="14.4" customHeight="1" x14ac:dyDescent="0.3">
      <c r="A383" s="831" t="s">
        <v>566</v>
      </c>
      <c r="B383" s="832" t="s">
        <v>567</v>
      </c>
      <c r="C383" s="835" t="s">
        <v>597</v>
      </c>
      <c r="D383" s="863" t="s">
        <v>598</v>
      </c>
      <c r="E383" s="835" t="s">
        <v>2285</v>
      </c>
      <c r="F383" s="863" t="s">
        <v>2286</v>
      </c>
      <c r="G383" s="835" t="s">
        <v>2693</v>
      </c>
      <c r="H383" s="835" t="s">
        <v>2694</v>
      </c>
      <c r="I383" s="849">
        <v>0.4699999988079071</v>
      </c>
      <c r="J383" s="849">
        <v>600</v>
      </c>
      <c r="K383" s="850">
        <v>282</v>
      </c>
    </row>
    <row r="384" spans="1:11" ht="14.4" customHeight="1" x14ac:dyDescent="0.3">
      <c r="A384" s="831" t="s">
        <v>566</v>
      </c>
      <c r="B384" s="832" t="s">
        <v>567</v>
      </c>
      <c r="C384" s="835" t="s">
        <v>597</v>
      </c>
      <c r="D384" s="863" t="s">
        <v>598</v>
      </c>
      <c r="E384" s="835" t="s">
        <v>2285</v>
      </c>
      <c r="F384" s="863" t="s">
        <v>2286</v>
      </c>
      <c r="G384" s="835" t="s">
        <v>2783</v>
      </c>
      <c r="H384" s="835" t="s">
        <v>2784</v>
      </c>
      <c r="I384" s="849">
        <v>72.150001525878906</v>
      </c>
      <c r="J384" s="849">
        <v>25</v>
      </c>
      <c r="K384" s="850">
        <v>1803.81005859375</v>
      </c>
    </row>
    <row r="385" spans="1:11" ht="14.4" customHeight="1" x14ac:dyDescent="0.3">
      <c r="A385" s="831" t="s">
        <v>566</v>
      </c>
      <c r="B385" s="832" t="s">
        <v>567</v>
      </c>
      <c r="C385" s="835" t="s">
        <v>597</v>
      </c>
      <c r="D385" s="863" t="s">
        <v>598</v>
      </c>
      <c r="E385" s="835" t="s">
        <v>2293</v>
      </c>
      <c r="F385" s="863" t="s">
        <v>2294</v>
      </c>
      <c r="G385" s="835" t="s">
        <v>2295</v>
      </c>
      <c r="H385" s="835" t="s">
        <v>2296</v>
      </c>
      <c r="I385" s="849">
        <v>10.170000076293945</v>
      </c>
      <c r="J385" s="849">
        <v>50</v>
      </c>
      <c r="K385" s="850">
        <v>508.5</v>
      </c>
    </row>
    <row r="386" spans="1:11" ht="14.4" customHeight="1" x14ac:dyDescent="0.3">
      <c r="A386" s="831" t="s">
        <v>566</v>
      </c>
      <c r="B386" s="832" t="s">
        <v>567</v>
      </c>
      <c r="C386" s="835" t="s">
        <v>597</v>
      </c>
      <c r="D386" s="863" t="s">
        <v>598</v>
      </c>
      <c r="E386" s="835" t="s">
        <v>2297</v>
      </c>
      <c r="F386" s="863" t="s">
        <v>2298</v>
      </c>
      <c r="G386" s="835" t="s">
        <v>2529</v>
      </c>
      <c r="H386" s="835" t="s">
        <v>2530</v>
      </c>
      <c r="I386" s="849">
        <v>0.31000000238418579</v>
      </c>
      <c r="J386" s="849">
        <v>200</v>
      </c>
      <c r="K386" s="850">
        <v>62</v>
      </c>
    </row>
    <row r="387" spans="1:11" ht="14.4" customHeight="1" x14ac:dyDescent="0.3">
      <c r="A387" s="831" t="s">
        <v>566</v>
      </c>
      <c r="B387" s="832" t="s">
        <v>567</v>
      </c>
      <c r="C387" s="835" t="s">
        <v>597</v>
      </c>
      <c r="D387" s="863" t="s">
        <v>598</v>
      </c>
      <c r="E387" s="835" t="s">
        <v>2297</v>
      </c>
      <c r="F387" s="863" t="s">
        <v>2298</v>
      </c>
      <c r="G387" s="835" t="s">
        <v>2299</v>
      </c>
      <c r="H387" s="835" t="s">
        <v>2300</v>
      </c>
      <c r="I387" s="849">
        <v>0.54500001668930054</v>
      </c>
      <c r="J387" s="849">
        <v>300</v>
      </c>
      <c r="K387" s="850">
        <v>163</v>
      </c>
    </row>
    <row r="388" spans="1:11" ht="14.4" customHeight="1" x14ac:dyDescent="0.3">
      <c r="A388" s="831" t="s">
        <v>566</v>
      </c>
      <c r="B388" s="832" t="s">
        <v>567</v>
      </c>
      <c r="C388" s="835" t="s">
        <v>597</v>
      </c>
      <c r="D388" s="863" t="s">
        <v>598</v>
      </c>
      <c r="E388" s="835" t="s">
        <v>2297</v>
      </c>
      <c r="F388" s="863" t="s">
        <v>2298</v>
      </c>
      <c r="G388" s="835" t="s">
        <v>2835</v>
      </c>
      <c r="H388" s="835" t="s">
        <v>2836</v>
      </c>
      <c r="I388" s="849">
        <v>29.399999618530273</v>
      </c>
      <c r="J388" s="849">
        <v>50</v>
      </c>
      <c r="K388" s="850">
        <v>1470.1500244140625</v>
      </c>
    </row>
    <row r="389" spans="1:11" ht="14.4" customHeight="1" x14ac:dyDescent="0.3">
      <c r="A389" s="831" t="s">
        <v>566</v>
      </c>
      <c r="B389" s="832" t="s">
        <v>567</v>
      </c>
      <c r="C389" s="835" t="s">
        <v>597</v>
      </c>
      <c r="D389" s="863" t="s">
        <v>598</v>
      </c>
      <c r="E389" s="835" t="s">
        <v>2297</v>
      </c>
      <c r="F389" s="863" t="s">
        <v>2298</v>
      </c>
      <c r="G389" s="835" t="s">
        <v>2699</v>
      </c>
      <c r="H389" s="835" t="s">
        <v>2700</v>
      </c>
      <c r="I389" s="849">
        <v>1.5199999809265137</v>
      </c>
      <c r="J389" s="849">
        <v>100</v>
      </c>
      <c r="K389" s="850">
        <v>152.25</v>
      </c>
    </row>
    <row r="390" spans="1:11" ht="14.4" customHeight="1" x14ac:dyDescent="0.3">
      <c r="A390" s="831" t="s">
        <v>566</v>
      </c>
      <c r="B390" s="832" t="s">
        <v>567</v>
      </c>
      <c r="C390" s="835" t="s">
        <v>597</v>
      </c>
      <c r="D390" s="863" t="s">
        <v>598</v>
      </c>
      <c r="E390" s="835" t="s">
        <v>2305</v>
      </c>
      <c r="F390" s="863" t="s">
        <v>2306</v>
      </c>
      <c r="G390" s="835" t="s">
        <v>2533</v>
      </c>
      <c r="H390" s="835" t="s">
        <v>2534</v>
      </c>
      <c r="I390" s="849">
        <v>0.63999998569488525</v>
      </c>
      <c r="J390" s="849">
        <v>400</v>
      </c>
      <c r="K390" s="850">
        <v>256</v>
      </c>
    </row>
    <row r="391" spans="1:11" ht="14.4" customHeight="1" x14ac:dyDescent="0.3">
      <c r="A391" s="831" t="s">
        <v>566</v>
      </c>
      <c r="B391" s="832" t="s">
        <v>567</v>
      </c>
      <c r="C391" s="835" t="s">
        <v>597</v>
      </c>
      <c r="D391" s="863" t="s">
        <v>598</v>
      </c>
      <c r="E391" s="835" t="s">
        <v>2305</v>
      </c>
      <c r="F391" s="863" t="s">
        <v>2306</v>
      </c>
      <c r="G391" s="835" t="s">
        <v>2307</v>
      </c>
      <c r="H391" s="835" t="s">
        <v>2308</v>
      </c>
      <c r="I391" s="849">
        <v>0.62999999523162842</v>
      </c>
      <c r="J391" s="849">
        <v>400</v>
      </c>
      <c r="K391" s="850">
        <v>252</v>
      </c>
    </row>
    <row r="392" spans="1:11" ht="14.4" customHeight="1" x14ac:dyDescent="0.3">
      <c r="A392" s="831" t="s">
        <v>566</v>
      </c>
      <c r="B392" s="832" t="s">
        <v>567</v>
      </c>
      <c r="C392" s="835" t="s">
        <v>597</v>
      </c>
      <c r="D392" s="863" t="s">
        <v>598</v>
      </c>
      <c r="E392" s="835" t="s">
        <v>2559</v>
      </c>
      <c r="F392" s="863" t="s">
        <v>2560</v>
      </c>
      <c r="G392" s="835" t="s">
        <v>2837</v>
      </c>
      <c r="H392" s="835" t="s">
        <v>2838</v>
      </c>
      <c r="I392" s="849">
        <v>36.830001831054687</v>
      </c>
      <c r="J392" s="849">
        <v>25</v>
      </c>
      <c r="K392" s="850">
        <v>920.81002807617187</v>
      </c>
    </row>
    <row r="393" spans="1:11" ht="14.4" customHeight="1" x14ac:dyDescent="0.3">
      <c r="A393" s="831" t="s">
        <v>566</v>
      </c>
      <c r="B393" s="832" t="s">
        <v>567</v>
      </c>
      <c r="C393" s="835" t="s">
        <v>597</v>
      </c>
      <c r="D393" s="863" t="s">
        <v>598</v>
      </c>
      <c r="E393" s="835" t="s">
        <v>2559</v>
      </c>
      <c r="F393" s="863" t="s">
        <v>2560</v>
      </c>
      <c r="G393" s="835" t="s">
        <v>2701</v>
      </c>
      <c r="H393" s="835" t="s">
        <v>2702</v>
      </c>
      <c r="I393" s="849">
        <v>36.830001831054687</v>
      </c>
      <c r="J393" s="849">
        <v>40</v>
      </c>
      <c r="K393" s="850">
        <v>1473.300048828125</v>
      </c>
    </row>
    <row r="394" spans="1:11" ht="14.4" customHeight="1" x14ac:dyDescent="0.3">
      <c r="A394" s="831" t="s">
        <v>566</v>
      </c>
      <c r="B394" s="832" t="s">
        <v>567</v>
      </c>
      <c r="C394" s="835" t="s">
        <v>597</v>
      </c>
      <c r="D394" s="863" t="s">
        <v>598</v>
      </c>
      <c r="E394" s="835" t="s">
        <v>2559</v>
      </c>
      <c r="F394" s="863" t="s">
        <v>2560</v>
      </c>
      <c r="G394" s="835" t="s">
        <v>2839</v>
      </c>
      <c r="H394" s="835" t="s">
        <v>2840</v>
      </c>
      <c r="I394" s="849">
        <v>36.830001831054687</v>
      </c>
      <c r="J394" s="849">
        <v>40</v>
      </c>
      <c r="K394" s="850">
        <v>1473.300048828125</v>
      </c>
    </row>
    <row r="395" spans="1:11" ht="14.4" customHeight="1" x14ac:dyDescent="0.3">
      <c r="A395" s="831" t="s">
        <v>566</v>
      </c>
      <c r="B395" s="832" t="s">
        <v>567</v>
      </c>
      <c r="C395" s="835" t="s">
        <v>597</v>
      </c>
      <c r="D395" s="863" t="s">
        <v>598</v>
      </c>
      <c r="E395" s="835" t="s">
        <v>2559</v>
      </c>
      <c r="F395" s="863" t="s">
        <v>2560</v>
      </c>
      <c r="G395" s="835" t="s">
        <v>2703</v>
      </c>
      <c r="H395" s="835" t="s">
        <v>2704</v>
      </c>
      <c r="I395" s="849">
        <v>36.830001831054687</v>
      </c>
      <c r="J395" s="849">
        <v>30</v>
      </c>
      <c r="K395" s="850">
        <v>1104.9199829101562</v>
      </c>
    </row>
    <row r="396" spans="1:11" ht="14.4" customHeight="1" x14ac:dyDescent="0.3">
      <c r="A396" s="831" t="s">
        <v>566</v>
      </c>
      <c r="B396" s="832" t="s">
        <v>567</v>
      </c>
      <c r="C396" s="835" t="s">
        <v>597</v>
      </c>
      <c r="D396" s="863" t="s">
        <v>598</v>
      </c>
      <c r="E396" s="835" t="s">
        <v>2559</v>
      </c>
      <c r="F396" s="863" t="s">
        <v>2560</v>
      </c>
      <c r="G396" s="835" t="s">
        <v>2841</v>
      </c>
      <c r="H396" s="835" t="s">
        <v>2842</v>
      </c>
      <c r="I396" s="849">
        <v>240.94000244140625</v>
      </c>
      <c r="J396" s="849">
        <v>15</v>
      </c>
      <c r="K396" s="850">
        <v>3614.030029296875</v>
      </c>
    </row>
    <row r="397" spans="1:11" ht="14.4" customHeight="1" x14ac:dyDescent="0.3">
      <c r="A397" s="831" t="s">
        <v>566</v>
      </c>
      <c r="B397" s="832" t="s">
        <v>567</v>
      </c>
      <c r="C397" s="835" t="s">
        <v>597</v>
      </c>
      <c r="D397" s="863" t="s">
        <v>598</v>
      </c>
      <c r="E397" s="835" t="s">
        <v>2559</v>
      </c>
      <c r="F397" s="863" t="s">
        <v>2560</v>
      </c>
      <c r="G397" s="835" t="s">
        <v>2843</v>
      </c>
      <c r="H397" s="835" t="s">
        <v>2844</v>
      </c>
      <c r="I397" s="849">
        <v>240.94000244140625</v>
      </c>
      <c r="J397" s="849">
        <v>5</v>
      </c>
      <c r="K397" s="850">
        <v>1204.6800537109375</v>
      </c>
    </row>
    <row r="398" spans="1:11" ht="14.4" customHeight="1" x14ac:dyDescent="0.3">
      <c r="A398" s="831" t="s">
        <v>566</v>
      </c>
      <c r="B398" s="832" t="s">
        <v>567</v>
      </c>
      <c r="C398" s="835" t="s">
        <v>597</v>
      </c>
      <c r="D398" s="863" t="s">
        <v>598</v>
      </c>
      <c r="E398" s="835" t="s">
        <v>2559</v>
      </c>
      <c r="F398" s="863" t="s">
        <v>2560</v>
      </c>
      <c r="G398" s="835" t="s">
        <v>2723</v>
      </c>
      <c r="H398" s="835" t="s">
        <v>2724</v>
      </c>
      <c r="I398" s="849">
        <v>209.3699951171875</v>
      </c>
      <c r="J398" s="849">
        <v>5</v>
      </c>
      <c r="K398" s="850">
        <v>1046.8299560546875</v>
      </c>
    </row>
    <row r="399" spans="1:11" ht="14.4" customHeight="1" x14ac:dyDescent="0.3">
      <c r="A399" s="831" t="s">
        <v>566</v>
      </c>
      <c r="B399" s="832" t="s">
        <v>567</v>
      </c>
      <c r="C399" s="835" t="s">
        <v>597</v>
      </c>
      <c r="D399" s="863" t="s">
        <v>598</v>
      </c>
      <c r="E399" s="835" t="s">
        <v>2559</v>
      </c>
      <c r="F399" s="863" t="s">
        <v>2560</v>
      </c>
      <c r="G399" s="835" t="s">
        <v>2729</v>
      </c>
      <c r="H399" s="835" t="s">
        <v>2730</v>
      </c>
      <c r="I399" s="849">
        <v>119.99499893188477</v>
      </c>
      <c r="J399" s="849">
        <v>20</v>
      </c>
      <c r="K399" s="850">
        <v>2399.8599853515625</v>
      </c>
    </row>
    <row r="400" spans="1:11" ht="14.4" customHeight="1" thickBot="1" x14ac:dyDescent="0.35">
      <c r="A400" s="839" t="s">
        <v>566</v>
      </c>
      <c r="B400" s="840" t="s">
        <v>567</v>
      </c>
      <c r="C400" s="843" t="s">
        <v>597</v>
      </c>
      <c r="D400" s="864" t="s">
        <v>598</v>
      </c>
      <c r="E400" s="843" t="s">
        <v>2559</v>
      </c>
      <c r="F400" s="864" t="s">
        <v>2560</v>
      </c>
      <c r="G400" s="843" t="s">
        <v>2845</v>
      </c>
      <c r="H400" s="843" t="s">
        <v>2846</v>
      </c>
      <c r="I400" s="851">
        <v>188.32000732421875</v>
      </c>
      <c r="J400" s="851">
        <v>10</v>
      </c>
      <c r="K400" s="852">
        <v>1883.239990234375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166.97499999999999</v>
      </c>
      <c r="D6" s="491"/>
      <c r="E6" s="491"/>
      <c r="F6" s="490"/>
      <c r="G6" s="492">
        <f ca="1">SUM(Tabulka[05 h_vram])/2</f>
        <v>49910.3</v>
      </c>
      <c r="H6" s="491">
        <f ca="1">SUM(Tabulka[06 h_naduv])/2</f>
        <v>3399</v>
      </c>
      <c r="I6" s="491">
        <f ca="1">SUM(Tabulka[07 h_nadzk])/2</f>
        <v>443.76</v>
      </c>
      <c r="J6" s="490">
        <f ca="1">SUM(Tabulka[08 h_oon])/2</f>
        <v>285.5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51512</v>
      </c>
      <c r="N6" s="491">
        <f ca="1">SUM(Tabulka[12 m_oc])/2</f>
        <v>51512</v>
      </c>
      <c r="O6" s="490">
        <f ca="1">SUM(Tabulka[13 m_sk])/2</f>
        <v>17750664</v>
      </c>
      <c r="P6" s="489">
        <f ca="1">SUM(Tabulka[14_vzsk])/2</f>
        <v>6336</v>
      </c>
      <c r="Q6" s="489">
        <f ca="1">SUM(Tabulka[15_vzpl])/2</f>
        <v>57017.247022967713</v>
      </c>
      <c r="R6" s="488">
        <f ca="1">IF(Q6=0,0,P6/Q6)</f>
        <v>0.11112427082717147</v>
      </c>
      <c r="S6" s="487">
        <f ca="1">Q6-P6</f>
        <v>50681.247022967713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55.75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17321.2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9146763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27017.247022967709</v>
      </c>
      <c r="R8" s="471">
        <f ca="1">IF(Tabulka[[#This Row],[15_vzpl]]=0,"",Tabulka[[#This Row],[14_vzsk]]/Tabulka[[#This Row],[15_vzpl]])</f>
        <v>8.1429466078825567E-3</v>
      </c>
      <c r="S8" s="470">
        <f ca="1">IF(Tabulka[[#This Row],[15_vzpl]]-Tabulka[[#This Row],[14_vzsk]]=0,"",Tabulka[[#This Row],[15_vzpl]]-Tabulka[[#This Row],[14_vzsk]])</f>
        <v>26797.247022967709</v>
      </c>
    </row>
    <row r="9" spans="1:19" x14ac:dyDescent="0.3">
      <c r="A9" s="469">
        <v>99</v>
      </c>
      <c r="B9" s="468" t="s">
        <v>2853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626036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27017.247022967709</v>
      </c>
      <c r="R9" s="471">
        <f ca="1">IF(Tabulka[[#This Row],[15_vzpl]]=0,"",Tabulka[[#This Row],[14_vzsk]]/Tabulka[[#This Row],[15_vzpl]])</f>
        <v>8.1429466078825567E-3</v>
      </c>
      <c r="S9" s="470">
        <f ca="1">IF(Tabulka[[#This Row],[15_vzpl]]-Tabulka[[#This Row],[14_vzsk]]=0,"",Tabulka[[#This Row],[15_vzpl]]-Tabulka[[#This Row],[14_vzsk]])</f>
        <v>26797.247022967709</v>
      </c>
    </row>
    <row r="10" spans="1:19" x14ac:dyDescent="0.3">
      <c r="A10" s="469">
        <v>100</v>
      </c>
      <c r="B10" s="468" t="s">
        <v>2854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429291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2855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43.35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13561.2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8091436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2848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109.22499999999999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31941.1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324.06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36886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36886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8492656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6116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2" s="471">
        <f ca="1">IF(Tabulka[[#This Row],[15_vzpl]]=0,"",Tabulka[[#This Row],[14_vzsk]]/Tabulka[[#This Row],[15_vzpl]])</f>
        <v>0.20386666666666667</v>
      </c>
      <c r="S12" s="470">
        <f ca="1">IF(Tabulka[[#This Row],[15_vzpl]]-Tabulka[[#This Row],[14_vzsk]]=0,"",Tabulka[[#This Row],[15_vzpl]]-Tabulka[[#This Row],[14_vzsk]])</f>
        <v>23884</v>
      </c>
    </row>
    <row r="13" spans="1:19" x14ac:dyDescent="0.3">
      <c r="A13" s="469">
        <v>303</v>
      </c>
      <c r="B13" s="468" t="s">
        <v>2856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23.45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6656.7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55.8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1518805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6116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3" s="471">
        <f ca="1">IF(Tabulka[[#This Row],[15_vzpl]]=0,"",Tabulka[[#This Row],[14_vzsk]]/Tabulka[[#This Row],[15_vzpl]])</f>
        <v>0.20386666666666667</v>
      </c>
      <c r="S13" s="470">
        <f ca="1">IF(Tabulka[[#This Row],[15_vzpl]]-Tabulka[[#This Row],[14_vzsk]]=0,"",Tabulka[[#This Row],[15_vzpl]]-Tabulka[[#This Row],[14_vzsk]])</f>
        <v>23884</v>
      </c>
    </row>
    <row r="14" spans="1:19" x14ac:dyDescent="0.3">
      <c r="A14" s="469">
        <v>304</v>
      </c>
      <c r="B14" s="468" t="s">
        <v>2857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16394.400000000001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4747050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2858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5651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76.760000000000005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1622052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2859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62010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2860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542739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2849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111245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2861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111245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2852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55.75</v>
      </c>
      <c r="F4" s="498"/>
      <c r="G4" s="498"/>
      <c r="H4" s="498"/>
      <c r="I4" s="498">
        <v>9441.2000000000007</v>
      </c>
      <c r="J4" s="498">
        <v>1231.5</v>
      </c>
      <c r="K4" s="498">
        <v>23.2</v>
      </c>
      <c r="L4" s="498">
        <v>150.5</v>
      </c>
      <c r="M4" s="498"/>
      <c r="N4" s="498"/>
      <c r="O4" s="498"/>
      <c r="P4" s="498"/>
      <c r="Q4" s="498">
        <v>4569227</v>
      </c>
      <c r="R4" s="498"/>
      <c r="S4" s="498">
        <v>13508.623511483855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7.4</v>
      </c>
      <c r="I5">
        <v>1296</v>
      </c>
      <c r="J5">
        <v>110</v>
      </c>
      <c r="Q5">
        <v>313251</v>
      </c>
      <c r="S5">
        <v>13508.623511483855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5</v>
      </c>
      <c r="I6">
        <v>744</v>
      </c>
      <c r="J6">
        <v>115.5</v>
      </c>
      <c r="Q6">
        <v>224155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43.35</v>
      </c>
      <c r="I7">
        <v>7401.2</v>
      </c>
      <c r="J7">
        <v>1006</v>
      </c>
      <c r="K7">
        <v>23.2</v>
      </c>
      <c r="L7">
        <v>150.5</v>
      </c>
      <c r="Q7">
        <v>4031821</v>
      </c>
    </row>
    <row r="8" spans="1:19" x14ac:dyDescent="0.3">
      <c r="A8" s="505" t="s">
        <v>215</v>
      </c>
      <c r="B8" s="504">
        <v>5</v>
      </c>
      <c r="C8">
        <v>1</v>
      </c>
      <c r="D8" t="s">
        <v>2848</v>
      </c>
      <c r="E8">
        <v>109.85</v>
      </c>
      <c r="I8">
        <v>17347.599999999999</v>
      </c>
      <c r="J8">
        <v>97</v>
      </c>
      <c r="K8">
        <v>72.63</v>
      </c>
      <c r="O8">
        <v>6750</v>
      </c>
      <c r="P8">
        <v>6750</v>
      </c>
      <c r="Q8">
        <v>4244537</v>
      </c>
      <c r="R8">
        <v>3816</v>
      </c>
      <c r="S8">
        <v>15000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23.95</v>
      </c>
      <c r="I9">
        <v>3572.2</v>
      </c>
      <c r="J9">
        <v>18.5</v>
      </c>
      <c r="K9">
        <v>19.5</v>
      </c>
      <c r="O9">
        <v>4500</v>
      </c>
      <c r="P9">
        <v>4500</v>
      </c>
      <c r="Q9">
        <v>770209</v>
      </c>
      <c r="R9">
        <v>3816</v>
      </c>
      <c r="S9">
        <v>15000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55.4</v>
      </c>
      <c r="I10">
        <v>8825.4</v>
      </c>
      <c r="J10">
        <v>49</v>
      </c>
      <c r="K10">
        <v>35.5</v>
      </c>
      <c r="O10">
        <v>2250</v>
      </c>
      <c r="P10">
        <v>2250</v>
      </c>
      <c r="Q10">
        <v>2371544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18.5</v>
      </c>
      <c r="I11">
        <v>3181</v>
      </c>
      <c r="J11">
        <v>15</v>
      </c>
      <c r="K11">
        <v>17.63</v>
      </c>
      <c r="Q11">
        <v>801587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156</v>
      </c>
      <c r="Q12">
        <v>29944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11</v>
      </c>
      <c r="I13">
        <v>1613</v>
      </c>
      <c r="J13">
        <v>14.5</v>
      </c>
      <c r="Q13">
        <v>271253</v>
      </c>
    </row>
    <row r="14" spans="1:19" x14ac:dyDescent="0.3">
      <c r="A14" s="505" t="s">
        <v>221</v>
      </c>
      <c r="B14" s="504">
        <v>11</v>
      </c>
      <c r="C14">
        <v>1</v>
      </c>
      <c r="D14" t="s">
        <v>2849</v>
      </c>
      <c r="E14">
        <v>2</v>
      </c>
      <c r="I14">
        <v>344</v>
      </c>
      <c r="Q14">
        <v>55853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2</v>
      </c>
      <c r="I15">
        <v>344</v>
      </c>
      <c r="Q15">
        <v>55853</v>
      </c>
    </row>
    <row r="16" spans="1:19" x14ac:dyDescent="0.3">
      <c r="A16" s="501" t="s">
        <v>210</v>
      </c>
      <c r="B16" s="500">
        <v>2018</v>
      </c>
      <c r="C16" t="s">
        <v>2850</v>
      </c>
      <c r="E16">
        <v>167.6</v>
      </c>
      <c r="I16">
        <v>27132.800000000003</v>
      </c>
      <c r="J16">
        <v>1328.5</v>
      </c>
      <c r="K16">
        <v>95.83</v>
      </c>
      <c r="L16">
        <v>150.5</v>
      </c>
      <c r="O16">
        <v>6750</v>
      </c>
      <c r="P16">
        <v>6750</v>
      </c>
      <c r="Q16">
        <v>8869617</v>
      </c>
      <c r="R16">
        <v>3816</v>
      </c>
      <c r="S16">
        <v>28508.623511483856</v>
      </c>
    </row>
    <row r="17" spans="3:19" x14ac:dyDescent="0.3">
      <c r="C17">
        <v>2</v>
      </c>
      <c r="D17" t="s">
        <v>272</v>
      </c>
      <c r="E17">
        <v>55.75</v>
      </c>
      <c r="I17">
        <v>7880</v>
      </c>
      <c r="J17">
        <v>1391.5</v>
      </c>
      <c r="K17">
        <v>96.5</v>
      </c>
      <c r="L17">
        <v>135</v>
      </c>
      <c r="O17">
        <v>14626</v>
      </c>
      <c r="P17">
        <v>14626</v>
      </c>
      <c r="Q17">
        <v>4577536</v>
      </c>
      <c r="R17">
        <v>220</v>
      </c>
      <c r="S17">
        <v>13508.623511483855</v>
      </c>
    </row>
    <row r="18" spans="3:19" x14ac:dyDescent="0.3">
      <c r="C18">
        <v>2</v>
      </c>
      <c r="D18">
        <v>99</v>
      </c>
      <c r="E18">
        <v>7.4</v>
      </c>
      <c r="I18">
        <v>1184</v>
      </c>
      <c r="J18">
        <v>106</v>
      </c>
      <c r="K18">
        <v>0.5</v>
      </c>
      <c r="O18">
        <v>1876</v>
      </c>
      <c r="P18">
        <v>1876</v>
      </c>
      <c r="Q18">
        <v>312785</v>
      </c>
      <c r="R18">
        <v>220</v>
      </c>
      <c r="S18">
        <v>13508.623511483855</v>
      </c>
    </row>
    <row r="19" spans="3:19" x14ac:dyDescent="0.3">
      <c r="C19">
        <v>2</v>
      </c>
      <c r="D19">
        <v>100</v>
      </c>
      <c r="E19">
        <v>5</v>
      </c>
      <c r="I19">
        <v>536</v>
      </c>
      <c r="J19">
        <v>145</v>
      </c>
      <c r="O19">
        <v>3750</v>
      </c>
      <c r="P19">
        <v>3750</v>
      </c>
      <c r="Q19">
        <v>205136</v>
      </c>
    </row>
    <row r="20" spans="3:19" x14ac:dyDescent="0.3">
      <c r="C20">
        <v>2</v>
      </c>
      <c r="D20">
        <v>101</v>
      </c>
      <c r="E20">
        <v>43.35</v>
      </c>
      <c r="I20">
        <v>6160</v>
      </c>
      <c r="J20">
        <v>1140.5</v>
      </c>
      <c r="K20">
        <v>96</v>
      </c>
      <c r="L20">
        <v>135</v>
      </c>
      <c r="O20">
        <v>9000</v>
      </c>
      <c r="P20">
        <v>9000</v>
      </c>
      <c r="Q20">
        <v>4059615</v>
      </c>
    </row>
    <row r="21" spans="3:19" x14ac:dyDescent="0.3">
      <c r="C21">
        <v>2</v>
      </c>
      <c r="D21" t="s">
        <v>2848</v>
      </c>
      <c r="E21">
        <v>108.6</v>
      </c>
      <c r="I21">
        <v>14593.5</v>
      </c>
      <c r="J21">
        <v>679</v>
      </c>
      <c r="K21">
        <v>251.43</v>
      </c>
      <c r="O21">
        <v>30136</v>
      </c>
      <c r="P21">
        <v>30136</v>
      </c>
      <c r="Q21">
        <v>4248119</v>
      </c>
      <c r="R21">
        <v>2300</v>
      </c>
      <c r="S21">
        <v>15000</v>
      </c>
    </row>
    <row r="22" spans="3:19" x14ac:dyDescent="0.3">
      <c r="C22">
        <v>2</v>
      </c>
      <c r="D22">
        <v>303</v>
      </c>
      <c r="E22">
        <v>22.95</v>
      </c>
      <c r="I22">
        <v>3084.5</v>
      </c>
      <c r="J22">
        <v>180</v>
      </c>
      <c r="K22">
        <v>36.299999999999997</v>
      </c>
      <c r="O22">
        <v>6000</v>
      </c>
      <c r="P22">
        <v>6000</v>
      </c>
      <c r="Q22">
        <v>748596</v>
      </c>
      <c r="R22">
        <v>2300</v>
      </c>
      <c r="S22">
        <v>15000</v>
      </c>
    </row>
    <row r="23" spans="3:19" x14ac:dyDescent="0.3">
      <c r="C23">
        <v>2</v>
      </c>
      <c r="D23">
        <v>304</v>
      </c>
      <c r="E23">
        <v>55.4</v>
      </c>
      <c r="I23">
        <v>7569</v>
      </c>
      <c r="J23">
        <v>291</v>
      </c>
      <c r="K23">
        <v>156</v>
      </c>
      <c r="O23">
        <v>12186</v>
      </c>
      <c r="P23">
        <v>12186</v>
      </c>
      <c r="Q23">
        <v>2375506</v>
      </c>
    </row>
    <row r="24" spans="3:19" x14ac:dyDescent="0.3">
      <c r="C24">
        <v>2</v>
      </c>
      <c r="D24">
        <v>305</v>
      </c>
      <c r="E24">
        <v>18.25</v>
      </c>
      <c r="I24">
        <v>2470</v>
      </c>
      <c r="J24">
        <v>68.5</v>
      </c>
      <c r="K24">
        <v>59.13</v>
      </c>
      <c r="O24">
        <v>8950</v>
      </c>
      <c r="P24">
        <v>8950</v>
      </c>
      <c r="Q24">
        <v>820465</v>
      </c>
    </row>
    <row r="25" spans="3:19" x14ac:dyDescent="0.3">
      <c r="C25">
        <v>2</v>
      </c>
      <c r="D25">
        <v>418</v>
      </c>
      <c r="E25">
        <v>1</v>
      </c>
      <c r="I25">
        <v>144</v>
      </c>
      <c r="Q25">
        <v>32066</v>
      </c>
    </row>
    <row r="26" spans="3:19" x14ac:dyDescent="0.3">
      <c r="C26">
        <v>2</v>
      </c>
      <c r="D26">
        <v>642</v>
      </c>
      <c r="E26">
        <v>11</v>
      </c>
      <c r="I26">
        <v>1326</v>
      </c>
      <c r="J26">
        <v>139.5</v>
      </c>
      <c r="O26">
        <v>3000</v>
      </c>
      <c r="P26">
        <v>3000</v>
      </c>
      <c r="Q26">
        <v>271486</v>
      </c>
    </row>
    <row r="27" spans="3:19" x14ac:dyDescent="0.3">
      <c r="C27">
        <v>2</v>
      </c>
      <c r="D27" t="s">
        <v>2849</v>
      </c>
      <c r="E27">
        <v>2</v>
      </c>
      <c r="I27">
        <v>304</v>
      </c>
      <c r="Q27">
        <v>55392</v>
      </c>
    </row>
    <row r="28" spans="3:19" x14ac:dyDescent="0.3">
      <c r="C28">
        <v>2</v>
      </c>
      <c r="D28">
        <v>30</v>
      </c>
      <c r="E28">
        <v>2</v>
      </c>
      <c r="I28">
        <v>304</v>
      </c>
      <c r="Q28">
        <v>55392</v>
      </c>
    </row>
    <row r="29" spans="3:19" x14ac:dyDescent="0.3">
      <c r="C29" t="s">
        <v>2851</v>
      </c>
      <c r="E29">
        <v>166.35</v>
      </c>
      <c r="I29">
        <v>22777.5</v>
      </c>
      <c r="J29">
        <v>2070.5</v>
      </c>
      <c r="K29">
        <v>347.93</v>
      </c>
      <c r="L29">
        <v>135</v>
      </c>
      <c r="O29">
        <v>44762</v>
      </c>
      <c r="P29">
        <v>44762</v>
      </c>
      <c r="Q29">
        <v>8881047</v>
      </c>
      <c r="R29">
        <v>2520</v>
      </c>
      <c r="S29">
        <v>28508.623511483856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2865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751819.35</v>
      </c>
      <c r="C3" s="344">
        <f t="shared" ref="C3:Z3" si="0">SUBTOTAL(9,C6:C1048576)</f>
        <v>10</v>
      </c>
      <c r="D3" s="344"/>
      <c r="E3" s="344">
        <f>SUBTOTAL(9,E6:E1048576)/4</f>
        <v>877853.33999999985</v>
      </c>
      <c r="F3" s="344"/>
      <c r="G3" s="344">
        <f t="shared" si="0"/>
        <v>10</v>
      </c>
      <c r="H3" s="344">
        <f>SUBTOTAL(9,H6:H1048576)/4</f>
        <v>954981.64999999991</v>
      </c>
      <c r="I3" s="347">
        <f>IF(B3&lt;&gt;0,H3/B3,"")</f>
        <v>1.2702275486790808</v>
      </c>
      <c r="J3" s="345">
        <f>IF(E3&lt;&gt;0,H3/E3,"")</f>
        <v>1.0878601316251757</v>
      </c>
      <c r="K3" s="346">
        <f t="shared" si="0"/>
        <v>62853.719999999979</v>
      </c>
      <c r="L3" s="346"/>
      <c r="M3" s="344">
        <f t="shared" si="0"/>
        <v>1.6378627481892725</v>
      </c>
      <c r="N3" s="344">
        <f t="shared" si="0"/>
        <v>76750.899999999951</v>
      </c>
      <c r="O3" s="344"/>
      <c r="P3" s="344">
        <f t="shared" si="0"/>
        <v>2</v>
      </c>
      <c r="Q3" s="344">
        <f t="shared" si="0"/>
        <v>98222.78</v>
      </c>
      <c r="R3" s="347">
        <f>IF(K3&lt;&gt;0,Q3/K3,"")</f>
        <v>1.5627202335836292</v>
      </c>
      <c r="S3" s="347">
        <f>IF(N3&lt;&gt;0,Q3/N3,"")</f>
        <v>1.2797606282141325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2862</v>
      </c>
      <c r="B6" s="871">
        <v>751819.35000000009</v>
      </c>
      <c r="C6" s="872">
        <v>1</v>
      </c>
      <c r="D6" s="872">
        <v>0.85642933248963915</v>
      </c>
      <c r="E6" s="871">
        <v>877853.33999999985</v>
      </c>
      <c r="F6" s="872">
        <v>1.1676386621333965</v>
      </c>
      <c r="G6" s="872">
        <v>1</v>
      </c>
      <c r="H6" s="871">
        <v>954981.64999999991</v>
      </c>
      <c r="I6" s="872">
        <v>1.2702275486790806</v>
      </c>
      <c r="J6" s="872">
        <v>1.0878601316251757</v>
      </c>
      <c r="K6" s="871">
        <v>31426.85999999999</v>
      </c>
      <c r="L6" s="872">
        <v>1</v>
      </c>
      <c r="M6" s="872">
        <v>0.81893137409463623</v>
      </c>
      <c r="N6" s="871">
        <v>38375.449999999975</v>
      </c>
      <c r="O6" s="872">
        <v>1.2211035400927737</v>
      </c>
      <c r="P6" s="872">
        <v>1</v>
      </c>
      <c r="Q6" s="871">
        <v>49111.39</v>
      </c>
      <c r="R6" s="872">
        <v>1.5627202335836292</v>
      </c>
      <c r="S6" s="872">
        <v>1.2797606282141325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2863</v>
      </c>
      <c r="B7" s="874">
        <v>751819.35000000009</v>
      </c>
      <c r="C7" s="875">
        <v>1</v>
      </c>
      <c r="D7" s="875">
        <v>0.85642933248963915</v>
      </c>
      <c r="E7" s="874">
        <v>877853.33999999985</v>
      </c>
      <c r="F7" s="875">
        <v>1.1676386621333965</v>
      </c>
      <c r="G7" s="875">
        <v>1</v>
      </c>
      <c r="H7" s="874">
        <v>954981.64999999991</v>
      </c>
      <c r="I7" s="875">
        <v>1.2702275486790806</v>
      </c>
      <c r="J7" s="875">
        <v>1.0878601316251757</v>
      </c>
      <c r="K7" s="874">
        <v>31426.85999999999</v>
      </c>
      <c r="L7" s="875">
        <v>1</v>
      </c>
      <c r="M7" s="875">
        <v>0.81893137409463623</v>
      </c>
      <c r="N7" s="874">
        <v>38375.449999999975</v>
      </c>
      <c r="O7" s="875">
        <v>1.2211035400927737</v>
      </c>
      <c r="P7" s="875">
        <v>1</v>
      </c>
      <c r="Q7" s="874">
        <v>49111.39</v>
      </c>
      <c r="R7" s="875">
        <v>1.5627202335836292</v>
      </c>
      <c r="S7" s="875">
        <v>1.2797606282141325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2864</v>
      </c>
      <c r="B8" s="877">
        <v>0</v>
      </c>
      <c r="C8" s="878"/>
      <c r="D8" s="878"/>
      <c r="E8" s="877">
        <v>0</v>
      </c>
      <c r="F8" s="878"/>
      <c r="G8" s="878"/>
      <c r="H8" s="877"/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580</v>
      </c>
      <c r="B10" s="871">
        <v>512287.34999999986</v>
      </c>
      <c r="C10" s="872">
        <v>1</v>
      </c>
      <c r="D10" s="872">
        <v>0.96178307608239277</v>
      </c>
      <c r="E10" s="871">
        <v>532643.34000000008</v>
      </c>
      <c r="F10" s="872">
        <v>1.0397354921998372</v>
      </c>
      <c r="G10" s="872">
        <v>1</v>
      </c>
      <c r="H10" s="871">
        <v>663905.65</v>
      </c>
      <c r="I10" s="872">
        <v>1.2959633885162305</v>
      </c>
      <c r="J10" s="873">
        <v>1.2464356542973014</v>
      </c>
    </row>
    <row r="11" spans="1:28" ht="14.4" customHeight="1" x14ac:dyDescent="0.3">
      <c r="A11" s="880" t="s">
        <v>2866</v>
      </c>
      <c r="B11" s="874">
        <v>8120</v>
      </c>
      <c r="C11" s="875">
        <v>1</v>
      </c>
      <c r="D11" s="875">
        <v>0.37772712471507652</v>
      </c>
      <c r="E11" s="874">
        <v>21497</v>
      </c>
      <c r="F11" s="875">
        <v>2.6474137931034485</v>
      </c>
      <c r="G11" s="875">
        <v>1</v>
      </c>
      <c r="H11" s="874">
        <v>17428</v>
      </c>
      <c r="I11" s="875">
        <v>2.1463054187192117</v>
      </c>
      <c r="J11" s="876">
        <v>0.81071777457319627</v>
      </c>
    </row>
    <row r="12" spans="1:28" ht="14.4" customHeight="1" x14ac:dyDescent="0.3">
      <c r="A12" s="880" t="s">
        <v>2867</v>
      </c>
      <c r="B12" s="874">
        <v>504167.34999999986</v>
      </c>
      <c r="C12" s="875">
        <v>1</v>
      </c>
      <c r="D12" s="875">
        <v>0.98634639543736102</v>
      </c>
      <c r="E12" s="874">
        <v>511146.34000000008</v>
      </c>
      <c r="F12" s="875">
        <v>1.0138426060315096</v>
      </c>
      <c r="G12" s="875">
        <v>1</v>
      </c>
      <c r="H12" s="874">
        <v>646477.65</v>
      </c>
      <c r="I12" s="875">
        <v>1.282267981058274</v>
      </c>
      <c r="J12" s="876">
        <v>1.264760401101571</v>
      </c>
    </row>
    <row r="13" spans="1:28" ht="14.4" customHeight="1" x14ac:dyDescent="0.3">
      <c r="A13" s="882" t="s">
        <v>585</v>
      </c>
      <c r="B13" s="883">
        <v>0</v>
      </c>
      <c r="C13" s="884"/>
      <c r="D13" s="884"/>
      <c r="E13" s="883">
        <v>0</v>
      </c>
      <c r="F13" s="884"/>
      <c r="G13" s="884"/>
      <c r="H13" s="883"/>
      <c r="I13" s="884"/>
      <c r="J13" s="885"/>
    </row>
    <row r="14" spans="1:28" ht="14.4" customHeight="1" x14ac:dyDescent="0.3">
      <c r="A14" s="880" t="s">
        <v>2866</v>
      </c>
      <c r="B14" s="874">
        <v>0</v>
      </c>
      <c r="C14" s="875"/>
      <c r="D14" s="875"/>
      <c r="E14" s="874">
        <v>0</v>
      </c>
      <c r="F14" s="875"/>
      <c r="G14" s="875"/>
      <c r="H14" s="874"/>
      <c r="I14" s="875"/>
      <c r="J14" s="876"/>
    </row>
    <row r="15" spans="1:28" ht="14.4" customHeight="1" x14ac:dyDescent="0.3">
      <c r="A15" s="882" t="s">
        <v>588</v>
      </c>
      <c r="B15" s="883">
        <v>188537</v>
      </c>
      <c r="C15" s="884">
        <v>1</v>
      </c>
      <c r="D15" s="884">
        <v>0.63081380759437766</v>
      </c>
      <c r="E15" s="883">
        <v>298879</v>
      </c>
      <c r="F15" s="884">
        <v>1.5852538228570519</v>
      </c>
      <c r="G15" s="884">
        <v>1</v>
      </c>
      <c r="H15" s="883">
        <v>232689</v>
      </c>
      <c r="I15" s="884">
        <v>1.2341821499228267</v>
      </c>
      <c r="J15" s="885">
        <v>0.77853914125783341</v>
      </c>
    </row>
    <row r="16" spans="1:28" ht="14.4" customHeight="1" x14ac:dyDescent="0.3">
      <c r="A16" s="880" t="s">
        <v>2866</v>
      </c>
      <c r="B16" s="874">
        <v>746</v>
      </c>
      <c r="C16" s="875">
        <v>1</v>
      </c>
      <c r="D16" s="875">
        <v>5.9206349206349209</v>
      </c>
      <c r="E16" s="874">
        <v>126</v>
      </c>
      <c r="F16" s="875">
        <v>0.16890080428954424</v>
      </c>
      <c r="G16" s="875">
        <v>1</v>
      </c>
      <c r="H16" s="874">
        <v>1397</v>
      </c>
      <c r="I16" s="875">
        <v>1.8726541554959786</v>
      </c>
      <c r="J16" s="876">
        <v>11.087301587301587</v>
      </c>
    </row>
    <row r="17" spans="1:10" ht="14.4" customHeight="1" x14ac:dyDescent="0.3">
      <c r="A17" s="880" t="s">
        <v>2867</v>
      </c>
      <c r="B17" s="874">
        <v>187791</v>
      </c>
      <c r="C17" s="875">
        <v>1</v>
      </c>
      <c r="D17" s="875">
        <v>0.62858280921028409</v>
      </c>
      <c r="E17" s="874">
        <v>298753</v>
      </c>
      <c r="F17" s="875">
        <v>1.5908802871277112</v>
      </c>
      <c r="G17" s="875">
        <v>1</v>
      </c>
      <c r="H17" s="874">
        <v>231292</v>
      </c>
      <c r="I17" s="875">
        <v>1.2316458190222108</v>
      </c>
      <c r="J17" s="876">
        <v>0.77419138887308248</v>
      </c>
    </row>
    <row r="18" spans="1:10" ht="14.4" customHeight="1" x14ac:dyDescent="0.3">
      <c r="A18" s="882" t="s">
        <v>591</v>
      </c>
      <c r="B18" s="883">
        <v>50995</v>
      </c>
      <c r="C18" s="884">
        <v>1</v>
      </c>
      <c r="D18" s="884">
        <v>1.1006669400617297</v>
      </c>
      <c r="E18" s="883">
        <v>46331</v>
      </c>
      <c r="F18" s="884">
        <v>0.9085400529463673</v>
      </c>
      <c r="G18" s="884">
        <v>1</v>
      </c>
      <c r="H18" s="883">
        <v>58387</v>
      </c>
      <c r="I18" s="884">
        <v>1.144955387783116</v>
      </c>
      <c r="J18" s="885">
        <v>1.2602145431784335</v>
      </c>
    </row>
    <row r="19" spans="1:10" ht="14.4" customHeight="1" thickBot="1" x14ac:dyDescent="0.35">
      <c r="A19" s="881" t="s">
        <v>2867</v>
      </c>
      <c r="B19" s="877">
        <v>50995</v>
      </c>
      <c r="C19" s="878">
        <v>1</v>
      </c>
      <c r="D19" s="878">
        <v>1.1006669400617297</v>
      </c>
      <c r="E19" s="877">
        <v>46331</v>
      </c>
      <c r="F19" s="878">
        <v>0.9085400529463673</v>
      </c>
      <c r="G19" s="878">
        <v>1</v>
      </c>
      <c r="H19" s="877">
        <v>58387</v>
      </c>
      <c r="I19" s="878">
        <v>1.144955387783116</v>
      </c>
      <c r="J19" s="879">
        <v>1.2602145431784335</v>
      </c>
    </row>
    <row r="20" spans="1:10" ht="14.4" customHeight="1" x14ac:dyDescent="0.3">
      <c r="A20" s="804" t="s">
        <v>301</v>
      </c>
    </row>
    <row r="21" spans="1:10" ht="14.4" customHeight="1" x14ac:dyDescent="0.3">
      <c r="A21" s="805" t="s">
        <v>1457</v>
      </c>
    </row>
    <row r="22" spans="1:10" ht="14.4" customHeight="1" x14ac:dyDescent="0.3">
      <c r="A22" s="804" t="s">
        <v>2868</v>
      </c>
    </row>
    <row r="23" spans="1:10" ht="14.4" customHeight="1" x14ac:dyDescent="0.3">
      <c r="A23" s="804" t="s">
        <v>2869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2917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3707</v>
      </c>
      <c r="C3" s="404">
        <f t="shared" si="0"/>
        <v>4497</v>
      </c>
      <c r="D3" s="438">
        <f t="shared" si="0"/>
        <v>5105</v>
      </c>
      <c r="E3" s="346">
        <f t="shared" si="0"/>
        <v>751819.35000000009</v>
      </c>
      <c r="F3" s="344">
        <f t="shared" si="0"/>
        <v>877853.34</v>
      </c>
      <c r="G3" s="405">
        <f t="shared" si="0"/>
        <v>954981.64999999991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2870</v>
      </c>
      <c r="B6" s="225">
        <v>4</v>
      </c>
      <c r="C6" s="225"/>
      <c r="D6" s="225"/>
      <c r="E6" s="887">
        <v>1450</v>
      </c>
      <c r="F6" s="887"/>
      <c r="G6" s="888"/>
    </row>
    <row r="7" spans="1:7" ht="14.4" customHeight="1" x14ac:dyDescent="0.3">
      <c r="A7" s="857" t="s">
        <v>1459</v>
      </c>
      <c r="B7" s="849">
        <v>87</v>
      </c>
      <c r="C7" s="849">
        <v>22</v>
      </c>
      <c r="D7" s="849">
        <v>35</v>
      </c>
      <c r="E7" s="889">
        <v>18802</v>
      </c>
      <c r="F7" s="889">
        <v>3955</v>
      </c>
      <c r="G7" s="890">
        <v>9030</v>
      </c>
    </row>
    <row r="8" spans="1:7" ht="14.4" customHeight="1" x14ac:dyDescent="0.3">
      <c r="A8" s="857" t="s">
        <v>1460</v>
      </c>
      <c r="B8" s="849">
        <v>2</v>
      </c>
      <c r="C8" s="849">
        <v>197</v>
      </c>
      <c r="D8" s="849">
        <v>237</v>
      </c>
      <c r="E8" s="889">
        <v>74</v>
      </c>
      <c r="F8" s="889">
        <v>25656.67</v>
      </c>
      <c r="G8" s="890">
        <v>36039.33</v>
      </c>
    </row>
    <row r="9" spans="1:7" ht="14.4" customHeight="1" x14ac:dyDescent="0.3">
      <c r="A9" s="857" t="s">
        <v>2871</v>
      </c>
      <c r="B9" s="849"/>
      <c r="C9" s="849">
        <v>133</v>
      </c>
      <c r="D9" s="849">
        <v>187</v>
      </c>
      <c r="E9" s="889"/>
      <c r="F9" s="889">
        <v>33334</v>
      </c>
      <c r="G9" s="890">
        <v>43124</v>
      </c>
    </row>
    <row r="10" spans="1:7" ht="14.4" customHeight="1" x14ac:dyDescent="0.3">
      <c r="A10" s="857" t="s">
        <v>1461</v>
      </c>
      <c r="B10" s="849">
        <v>508</v>
      </c>
      <c r="C10" s="849">
        <v>309</v>
      </c>
      <c r="D10" s="849">
        <v>499</v>
      </c>
      <c r="E10" s="889">
        <v>69144.33</v>
      </c>
      <c r="F10" s="889">
        <v>39237.67</v>
      </c>
      <c r="G10" s="890">
        <v>69260.66</v>
      </c>
    </row>
    <row r="11" spans="1:7" ht="14.4" customHeight="1" x14ac:dyDescent="0.3">
      <c r="A11" s="857" t="s">
        <v>2866</v>
      </c>
      <c r="B11" s="849">
        <v>75</v>
      </c>
      <c r="C11" s="849">
        <v>115</v>
      </c>
      <c r="D11" s="849">
        <v>110</v>
      </c>
      <c r="E11" s="889">
        <v>8866</v>
      </c>
      <c r="F11" s="889">
        <v>21623</v>
      </c>
      <c r="G11" s="890">
        <v>18825</v>
      </c>
    </row>
    <row r="12" spans="1:7" ht="14.4" customHeight="1" x14ac:dyDescent="0.3">
      <c r="A12" s="857" t="s">
        <v>2872</v>
      </c>
      <c r="B12" s="849">
        <v>9</v>
      </c>
      <c r="C12" s="849">
        <v>52</v>
      </c>
      <c r="D12" s="849">
        <v>57</v>
      </c>
      <c r="E12" s="889">
        <v>2011</v>
      </c>
      <c r="F12" s="889">
        <v>12010</v>
      </c>
      <c r="G12" s="890">
        <v>14135</v>
      </c>
    </row>
    <row r="13" spans="1:7" ht="14.4" customHeight="1" x14ac:dyDescent="0.3">
      <c r="A13" s="857" t="s">
        <v>2873</v>
      </c>
      <c r="B13" s="849"/>
      <c r="C13" s="849"/>
      <c r="D13" s="849">
        <v>1</v>
      </c>
      <c r="E13" s="889"/>
      <c r="F13" s="889"/>
      <c r="G13" s="890">
        <v>252</v>
      </c>
    </row>
    <row r="14" spans="1:7" ht="14.4" customHeight="1" x14ac:dyDescent="0.3">
      <c r="A14" s="857" t="s">
        <v>2874</v>
      </c>
      <c r="B14" s="849"/>
      <c r="C14" s="849"/>
      <c r="D14" s="849">
        <v>63</v>
      </c>
      <c r="E14" s="889"/>
      <c r="F14" s="889"/>
      <c r="G14" s="890">
        <v>15876</v>
      </c>
    </row>
    <row r="15" spans="1:7" ht="14.4" customHeight="1" x14ac:dyDescent="0.3">
      <c r="A15" s="857" t="s">
        <v>2875</v>
      </c>
      <c r="B15" s="849"/>
      <c r="C15" s="849"/>
      <c r="D15" s="849">
        <v>10</v>
      </c>
      <c r="E15" s="889"/>
      <c r="F15" s="889"/>
      <c r="G15" s="890">
        <v>2132</v>
      </c>
    </row>
    <row r="16" spans="1:7" ht="14.4" customHeight="1" x14ac:dyDescent="0.3">
      <c r="A16" s="857" t="s">
        <v>1462</v>
      </c>
      <c r="B16" s="849">
        <v>13</v>
      </c>
      <c r="C16" s="849">
        <v>4</v>
      </c>
      <c r="D16" s="849">
        <v>6</v>
      </c>
      <c r="E16" s="889">
        <v>2773</v>
      </c>
      <c r="F16" s="889">
        <v>148</v>
      </c>
      <c r="G16" s="890">
        <v>1297</v>
      </c>
    </row>
    <row r="17" spans="1:7" ht="14.4" customHeight="1" x14ac:dyDescent="0.3">
      <c r="A17" s="857" t="s">
        <v>1463</v>
      </c>
      <c r="B17" s="849">
        <v>50</v>
      </c>
      <c r="C17" s="849">
        <v>26</v>
      </c>
      <c r="D17" s="849">
        <v>31</v>
      </c>
      <c r="E17" s="889">
        <v>12689</v>
      </c>
      <c r="F17" s="889">
        <v>5791</v>
      </c>
      <c r="G17" s="890">
        <v>7241</v>
      </c>
    </row>
    <row r="18" spans="1:7" ht="14.4" customHeight="1" x14ac:dyDescent="0.3">
      <c r="A18" s="857" t="s">
        <v>2876</v>
      </c>
      <c r="B18" s="849">
        <v>7</v>
      </c>
      <c r="C18" s="849">
        <v>7</v>
      </c>
      <c r="D18" s="849">
        <v>1</v>
      </c>
      <c r="E18" s="889">
        <v>1983</v>
      </c>
      <c r="F18" s="889">
        <v>856</v>
      </c>
      <c r="G18" s="890">
        <v>252</v>
      </c>
    </row>
    <row r="19" spans="1:7" ht="14.4" customHeight="1" x14ac:dyDescent="0.3">
      <c r="A19" s="857" t="s">
        <v>2877</v>
      </c>
      <c r="B19" s="849">
        <v>269</v>
      </c>
      <c r="C19" s="849"/>
      <c r="D19" s="849">
        <v>14</v>
      </c>
      <c r="E19" s="889">
        <v>67450</v>
      </c>
      <c r="F19" s="889"/>
      <c r="G19" s="890">
        <v>3528</v>
      </c>
    </row>
    <row r="20" spans="1:7" ht="14.4" customHeight="1" x14ac:dyDescent="0.3">
      <c r="A20" s="857" t="s">
        <v>1464</v>
      </c>
      <c r="B20" s="849">
        <v>17</v>
      </c>
      <c r="C20" s="849">
        <v>7</v>
      </c>
      <c r="D20" s="849">
        <v>22</v>
      </c>
      <c r="E20" s="889">
        <v>3019</v>
      </c>
      <c r="F20" s="889">
        <v>2239.9899999999998</v>
      </c>
      <c r="G20" s="890">
        <v>4824.33</v>
      </c>
    </row>
    <row r="21" spans="1:7" ht="14.4" customHeight="1" x14ac:dyDescent="0.3">
      <c r="A21" s="857" t="s">
        <v>2878</v>
      </c>
      <c r="B21" s="849">
        <v>34</v>
      </c>
      <c r="C21" s="849">
        <v>32</v>
      </c>
      <c r="D21" s="849">
        <v>9</v>
      </c>
      <c r="E21" s="889">
        <v>8851</v>
      </c>
      <c r="F21" s="889">
        <v>8032</v>
      </c>
      <c r="G21" s="890">
        <v>2268</v>
      </c>
    </row>
    <row r="22" spans="1:7" ht="14.4" customHeight="1" x14ac:dyDescent="0.3">
      <c r="A22" s="857" t="s">
        <v>2879</v>
      </c>
      <c r="B22" s="849">
        <v>11</v>
      </c>
      <c r="C22" s="849">
        <v>11</v>
      </c>
      <c r="D22" s="849"/>
      <c r="E22" s="889">
        <v>3975</v>
      </c>
      <c r="F22" s="889">
        <v>2931</v>
      </c>
      <c r="G22" s="890"/>
    </row>
    <row r="23" spans="1:7" ht="14.4" customHeight="1" x14ac:dyDescent="0.3">
      <c r="A23" s="857" t="s">
        <v>1465</v>
      </c>
      <c r="B23" s="849"/>
      <c r="C23" s="849">
        <v>161</v>
      </c>
      <c r="D23" s="849">
        <v>89</v>
      </c>
      <c r="E23" s="889"/>
      <c r="F23" s="889">
        <v>19867</v>
      </c>
      <c r="G23" s="890">
        <v>13521</v>
      </c>
    </row>
    <row r="24" spans="1:7" ht="14.4" customHeight="1" x14ac:dyDescent="0.3">
      <c r="A24" s="857" t="s">
        <v>1466</v>
      </c>
      <c r="B24" s="849">
        <v>206</v>
      </c>
      <c r="C24" s="849">
        <v>435</v>
      </c>
      <c r="D24" s="849">
        <v>380</v>
      </c>
      <c r="E24" s="889">
        <v>39349.009999999995</v>
      </c>
      <c r="F24" s="889">
        <v>95655.67</v>
      </c>
      <c r="G24" s="890">
        <v>75669.009999999995</v>
      </c>
    </row>
    <row r="25" spans="1:7" ht="14.4" customHeight="1" x14ac:dyDescent="0.3">
      <c r="A25" s="857" t="s">
        <v>1467</v>
      </c>
      <c r="B25" s="849">
        <v>10</v>
      </c>
      <c r="C25" s="849">
        <v>36</v>
      </c>
      <c r="D25" s="849">
        <v>865</v>
      </c>
      <c r="E25" s="889">
        <v>2407</v>
      </c>
      <c r="F25" s="889">
        <v>7904</v>
      </c>
      <c r="G25" s="890">
        <v>123100.33</v>
      </c>
    </row>
    <row r="26" spans="1:7" ht="14.4" customHeight="1" x14ac:dyDescent="0.3">
      <c r="A26" s="857" t="s">
        <v>1468</v>
      </c>
      <c r="B26" s="849">
        <v>99</v>
      </c>
      <c r="C26" s="849">
        <v>73</v>
      </c>
      <c r="D26" s="849">
        <v>71</v>
      </c>
      <c r="E26" s="889">
        <v>36784</v>
      </c>
      <c r="F26" s="889">
        <v>17681</v>
      </c>
      <c r="G26" s="890">
        <v>17462</v>
      </c>
    </row>
    <row r="27" spans="1:7" ht="14.4" customHeight="1" x14ac:dyDescent="0.3">
      <c r="A27" s="857" t="s">
        <v>1469</v>
      </c>
      <c r="B27" s="849"/>
      <c r="C27" s="849">
        <v>6</v>
      </c>
      <c r="D27" s="849"/>
      <c r="E27" s="889"/>
      <c r="F27" s="889">
        <v>1135</v>
      </c>
      <c r="G27" s="890"/>
    </row>
    <row r="28" spans="1:7" ht="14.4" customHeight="1" x14ac:dyDescent="0.3">
      <c r="A28" s="857" t="s">
        <v>2880</v>
      </c>
      <c r="B28" s="849">
        <v>77</v>
      </c>
      <c r="C28" s="849">
        <v>76</v>
      </c>
      <c r="D28" s="849">
        <v>124</v>
      </c>
      <c r="E28" s="889">
        <v>20295</v>
      </c>
      <c r="F28" s="889">
        <v>15656</v>
      </c>
      <c r="G28" s="890">
        <v>24894</v>
      </c>
    </row>
    <row r="29" spans="1:7" ht="14.4" customHeight="1" x14ac:dyDescent="0.3">
      <c r="A29" s="857" t="s">
        <v>1470</v>
      </c>
      <c r="B29" s="849"/>
      <c r="C29" s="849">
        <v>398</v>
      </c>
      <c r="D29" s="849">
        <v>255</v>
      </c>
      <c r="E29" s="889"/>
      <c r="F29" s="889">
        <v>48882.67</v>
      </c>
      <c r="G29" s="890">
        <v>32894.67</v>
      </c>
    </row>
    <row r="30" spans="1:7" ht="14.4" customHeight="1" x14ac:dyDescent="0.3">
      <c r="A30" s="857" t="s">
        <v>2881</v>
      </c>
      <c r="B30" s="849">
        <v>2</v>
      </c>
      <c r="C30" s="849">
        <v>7</v>
      </c>
      <c r="D30" s="849">
        <v>5</v>
      </c>
      <c r="E30" s="889">
        <v>502</v>
      </c>
      <c r="F30" s="889">
        <v>1711</v>
      </c>
      <c r="G30" s="890">
        <v>1260</v>
      </c>
    </row>
    <row r="31" spans="1:7" ht="14.4" customHeight="1" x14ac:dyDescent="0.3">
      <c r="A31" s="857" t="s">
        <v>1471</v>
      </c>
      <c r="B31" s="849">
        <v>19</v>
      </c>
      <c r="C31" s="849"/>
      <c r="D31" s="849">
        <v>7</v>
      </c>
      <c r="E31" s="889">
        <v>4355</v>
      </c>
      <c r="F31" s="889"/>
      <c r="G31" s="890">
        <v>1320</v>
      </c>
    </row>
    <row r="32" spans="1:7" ht="14.4" customHeight="1" x14ac:dyDescent="0.3">
      <c r="A32" s="857" t="s">
        <v>2882</v>
      </c>
      <c r="B32" s="849"/>
      <c r="C32" s="849">
        <v>25</v>
      </c>
      <c r="D32" s="849"/>
      <c r="E32" s="889"/>
      <c r="F32" s="889">
        <v>5847</v>
      </c>
      <c r="G32" s="890"/>
    </row>
    <row r="33" spans="1:7" ht="14.4" customHeight="1" x14ac:dyDescent="0.3">
      <c r="A33" s="857" t="s">
        <v>1472</v>
      </c>
      <c r="B33" s="849">
        <v>5</v>
      </c>
      <c r="C33" s="849">
        <v>5</v>
      </c>
      <c r="D33" s="849">
        <v>2</v>
      </c>
      <c r="E33" s="889">
        <v>1174</v>
      </c>
      <c r="F33" s="889">
        <v>1045</v>
      </c>
      <c r="G33" s="890">
        <v>74</v>
      </c>
    </row>
    <row r="34" spans="1:7" ht="14.4" customHeight="1" x14ac:dyDescent="0.3">
      <c r="A34" s="857" t="s">
        <v>2883</v>
      </c>
      <c r="B34" s="849"/>
      <c r="C34" s="849"/>
      <c r="D34" s="849">
        <v>13</v>
      </c>
      <c r="E34" s="889"/>
      <c r="F34" s="889"/>
      <c r="G34" s="890">
        <v>3276</v>
      </c>
    </row>
    <row r="35" spans="1:7" ht="14.4" customHeight="1" x14ac:dyDescent="0.3">
      <c r="A35" s="857" t="s">
        <v>1473</v>
      </c>
      <c r="B35" s="849">
        <v>7</v>
      </c>
      <c r="C35" s="849">
        <v>26</v>
      </c>
      <c r="D35" s="849">
        <v>9</v>
      </c>
      <c r="E35" s="889">
        <v>1515</v>
      </c>
      <c r="F35" s="889">
        <v>7274</v>
      </c>
      <c r="G35" s="890">
        <v>2027</v>
      </c>
    </row>
    <row r="36" spans="1:7" ht="14.4" customHeight="1" x14ac:dyDescent="0.3">
      <c r="A36" s="857" t="s">
        <v>2884</v>
      </c>
      <c r="B36" s="849"/>
      <c r="C36" s="849"/>
      <c r="D36" s="849">
        <v>32</v>
      </c>
      <c r="E36" s="889"/>
      <c r="F36" s="889"/>
      <c r="G36" s="890">
        <v>7995</v>
      </c>
    </row>
    <row r="37" spans="1:7" ht="14.4" customHeight="1" x14ac:dyDescent="0.3">
      <c r="A37" s="857" t="s">
        <v>2885</v>
      </c>
      <c r="B37" s="849">
        <v>19</v>
      </c>
      <c r="C37" s="849">
        <v>49</v>
      </c>
      <c r="D37" s="849">
        <v>147</v>
      </c>
      <c r="E37" s="889">
        <v>6255</v>
      </c>
      <c r="F37" s="889">
        <v>12910</v>
      </c>
      <c r="G37" s="890">
        <v>32149</v>
      </c>
    </row>
    <row r="38" spans="1:7" ht="14.4" customHeight="1" x14ac:dyDescent="0.3">
      <c r="A38" s="857" t="s">
        <v>2886</v>
      </c>
      <c r="B38" s="849">
        <v>42</v>
      </c>
      <c r="C38" s="849">
        <v>80</v>
      </c>
      <c r="D38" s="849">
        <v>58</v>
      </c>
      <c r="E38" s="889">
        <v>10593</v>
      </c>
      <c r="F38" s="889">
        <v>16292</v>
      </c>
      <c r="G38" s="890">
        <v>14953</v>
      </c>
    </row>
    <row r="39" spans="1:7" ht="14.4" customHeight="1" x14ac:dyDescent="0.3">
      <c r="A39" s="857" t="s">
        <v>2887</v>
      </c>
      <c r="B39" s="849"/>
      <c r="C39" s="849"/>
      <c r="D39" s="849">
        <v>16</v>
      </c>
      <c r="E39" s="889"/>
      <c r="F39" s="889"/>
      <c r="G39" s="890">
        <v>4032</v>
      </c>
    </row>
    <row r="40" spans="1:7" ht="14.4" customHeight="1" x14ac:dyDescent="0.3">
      <c r="A40" s="857" t="s">
        <v>2888</v>
      </c>
      <c r="B40" s="849">
        <v>428</v>
      </c>
      <c r="C40" s="849">
        <v>87</v>
      </c>
      <c r="D40" s="849">
        <v>77</v>
      </c>
      <c r="E40" s="889">
        <v>59545.009999999995</v>
      </c>
      <c r="F40" s="889">
        <v>13416.34</v>
      </c>
      <c r="G40" s="890">
        <v>15126.66</v>
      </c>
    </row>
    <row r="41" spans="1:7" ht="14.4" customHeight="1" x14ac:dyDescent="0.3">
      <c r="A41" s="857" t="s">
        <v>2889</v>
      </c>
      <c r="B41" s="849"/>
      <c r="C41" s="849"/>
      <c r="D41" s="849">
        <v>18</v>
      </c>
      <c r="E41" s="889"/>
      <c r="F41" s="889"/>
      <c r="G41" s="890">
        <v>3886</v>
      </c>
    </row>
    <row r="42" spans="1:7" ht="14.4" customHeight="1" x14ac:dyDescent="0.3">
      <c r="A42" s="857" t="s">
        <v>2890</v>
      </c>
      <c r="B42" s="849"/>
      <c r="C42" s="849"/>
      <c r="D42" s="849">
        <v>1</v>
      </c>
      <c r="E42" s="889"/>
      <c r="F42" s="889"/>
      <c r="G42" s="890">
        <v>252</v>
      </c>
    </row>
    <row r="43" spans="1:7" ht="14.4" customHeight="1" x14ac:dyDescent="0.3">
      <c r="A43" s="857" t="s">
        <v>1475</v>
      </c>
      <c r="B43" s="849"/>
      <c r="C43" s="849">
        <v>8</v>
      </c>
      <c r="D43" s="849"/>
      <c r="E43" s="889"/>
      <c r="F43" s="889">
        <v>1943</v>
      </c>
      <c r="G43" s="890"/>
    </row>
    <row r="44" spans="1:7" ht="14.4" customHeight="1" x14ac:dyDescent="0.3">
      <c r="A44" s="857" t="s">
        <v>2891</v>
      </c>
      <c r="B44" s="849"/>
      <c r="C44" s="849">
        <v>16</v>
      </c>
      <c r="D44" s="849">
        <v>6</v>
      </c>
      <c r="E44" s="889"/>
      <c r="F44" s="889">
        <v>3994</v>
      </c>
      <c r="G44" s="890">
        <v>1756</v>
      </c>
    </row>
    <row r="45" spans="1:7" ht="14.4" customHeight="1" x14ac:dyDescent="0.3">
      <c r="A45" s="857" t="s">
        <v>2892</v>
      </c>
      <c r="B45" s="849"/>
      <c r="C45" s="849"/>
      <c r="D45" s="849">
        <v>4</v>
      </c>
      <c r="E45" s="889"/>
      <c r="F45" s="889"/>
      <c r="G45" s="890">
        <v>1008</v>
      </c>
    </row>
    <row r="46" spans="1:7" ht="14.4" customHeight="1" x14ac:dyDescent="0.3">
      <c r="A46" s="857" t="s">
        <v>1476</v>
      </c>
      <c r="B46" s="849">
        <v>20</v>
      </c>
      <c r="C46" s="849">
        <v>21</v>
      </c>
      <c r="D46" s="849">
        <v>75</v>
      </c>
      <c r="E46" s="889">
        <v>5196</v>
      </c>
      <c r="F46" s="889">
        <v>6529</v>
      </c>
      <c r="G46" s="890">
        <v>14201</v>
      </c>
    </row>
    <row r="47" spans="1:7" ht="14.4" customHeight="1" x14ac:dyDescent="0.3">
      <c r="A47" s="857" t="s">
        <v>2893</v>
      </c>
      <c r="B47" s="849">
        <v>268</v>
      </c>
      <c r="C47" s="849">
        <v>141</v>
      </c>
      <c r="D47" s="849">
        <v>160</v>
      </c>
      <c r="E47" s="889">
        <v>64756</v>
      </c>
      <c r="F47" s="889">
        <v>33679</v>
      </c>
      <c r="G47" s="890">
        <v>40320</v>
      </c>
    </row>
    <row r="48" spans="1:7" ht="14.4" customHeight="1" x14ac:dyDescent="0.3">
      <c r="A48" s="857" t="s">
        <v>2894</v>
      </c>
      <c r="B48" s="849">
        <v>127</v>
      </c>
      <c r="C48" s="849">
        <v>207</v>
      </c>
      <c r="D48" s="849">
        <v>97</v>
      </c>
      <c r="E48" s="889">
        <v>31235</v>
      </c>
      <c r="F48" s="889">
        <v>50673</v>
      </c>
      <c r="G48" s="890">
        <v>23799</v>
      </c>
    </row>
    <row r="49" spans="1:7" ht="14.4" customHeight="1" x14ac:dyDescent="0.3">
      <c r="A49" s="857" t="s">
        <v>1478</v>
      </c>
      <c r="B49" s="849">
        <v>636</v>
      </c>
      <c r="C49" s="849">
        <v>504</v>
      </c>
      <c r="D49" s="849">
        <v>534</v>
      </c>
      <c r="E49" s="889">
        <v>97077</v>
      </c>
      <c r="F49" s="889">
        <v>77840.33</v>
      </c>
      <c r="G49" s="890">
        <v>91237.33</v>
      </c>
    </row>
    <row r="50" spans="1:7" ht="14.4" customHeight="1" x14ac:dyDescent="0.3">
      <c r="A50" s="857" t="s">
        <v>2895</v>
      </c>
      <c r="B50" s="849"/>
      <c r="C50" s="849"/>
      <c r="D50" s="849">
        <v>2</v>
      </c>
      <c r="E50" s="889"/>
      <c r="F50" s="889"/>
      <c r="G50" s="890">
        <v>211.32999999999998</v>
      </c>
    </row>
    <row r="51" spans="1:7" ht="14.4" customHeight="1" x14ac:dyDescent="0.3">
      <c r="A51" s="857" t="s">
        <v>2896</v>
      </c>
      <c r="B51" s="849"/>
      <c r="C51" s="849"/>
      <c r="D51" s="849">
        <v>42</v>
      </c>
      <c r="E51" s="889"/>
      <c r="F51" s="889"/>
      <c r="G51" s="890">
        <v>10387</v>
      </c>
    </row>
    <row r="52" spans="1:7" ht="14.4" customHeight="1" x14ac:dyDescent="0.3">
      <c r="A52" s="857" t="s">
        <v>2897</v>
      </c>
      <c r="B52" s="849">
        <v>10</v>
      </c>
      <c r="C52" s="849">
        <v>220</v>
      </c>
      <c r="D52" s="849"/>
      <c r="E52" s="889">
        <v>2510</v>
      </c>
      <c r="F52" s="889">
        <v>46611</v>
      </c>
      <c r="G52" s="890"/>
    </row>
    <row r="53" spans="1:7" ht="14.4" customHeight="1" x14ac:dyDescent="0.3">
      <c r="A53" s="857" t="s">
        <v>2898</v>
      </c>
      <c r="B53" s="849">
        <v>8</v>
      </c>
      <c r="C53" s="849"/>
      <c r="D53" s="849">
        <v>3</v>
      </c>
      <c r="E53" s="889">
        <v>2535</v>
      </c>
      <c r="F53" s="889"/>
      <c r="G53" s="890">
        <v>889</v>
      </c>
    </row>
    <row r="54" spans="1:7" ht="14.4" customHeight="1" x14ac:dyDescent="0.3">
      <c r="A54" s="857" t="s">
        <v>1479</v>
      </c>
      <c r="B54" s="849">
        <v>35</v>
      </c>
      <c r="C54" s="849">
        <v>190</v>
      </c>
      <c r="D54" s="849">
        <v>142</v>
      </c>
      <c r="E54" s="889">
        <v>9043</v>
      </c>
      <c r="F54" s="889">
        <v>44679</v>
      </c>
      <c r="G54" s="890">
        <v>30599</v>
      </c>
    </row>
    <row r="55" spans="1:7" ht="14.4" customHeight="1" x14ac:dyDescent="0.3">
      <c r="A55" s="857" t="s">
        <v>1480</v>
      </c>
      <c r="B55" s="849">
        <v>7</v>
      </c>
      <c r="C55" s="849">
        <v>18</v>
      </c>
      <c r="D55" s="849">
        <v>2</v>
      </c>
      <c r="E55" s="889">
        <v>1933</v>
      </c>
      <c r="F55" s="889">
        <v>4177</v>
      </c>
      <c r="G55" s="890">
        <v>74</v>
      </c>
    </row>
    <row r="56" spans="1:7" ht="14.4" customHeight="1" x14ac:dyDescent="0.3">
      <c r="A56" s="857" t="s">
        <v>2899</v>
      </c>
      <c r="B56" s="849">
        <v>35</v>
      </c>
      <c r="C56" s="849">
        <v>93</v>
      </c>
      <c r="D56" s="849">
        <v>120</v>
      </c>
      <c r="E56" s="889">
        <v>8473</v>
      </c>
      <c r="F56" s="889">
        <v>20735</v>
      </c>
      <c r="G56" s="890">
        <v>25799</v>
      </c>
    </row>
    <row r="57" spans="1:7" ht="14.4" customHeight="1" x14ac:dyDescent="0.3">
      <c r="A57" s="857" t="s">
        <v>2900</v>
      </c>
      <c r="B57" s="849"/>
      <c r="C57" s="849">
        <v>23</v>
      </c>
      <c r="D57" s="849">
        <v>41</v>
      </c>
      <c r="E57" s="889"/>
      <c r="F57" s="889">
        <v>5814</v>
      </c>
      <c r="G57" s="890">
        <v>10129</v>
      </c>
    </row>
    <row r="58" spans="1:7" ht="14.4" customHeight="1" x14ac:dyDescent="0.3">
      <c r="A58" s="857" t="s">
        <v>1481</v>
      </c>
      <c r="B58" s="849"/>
      <c r="C58" s="849">
        <v>58</v>
      </c>
      <c r="D58" s="849">
        <v>73</v>
      </c>
      <c r="E58" s="889"/>
      <c r="F58" s="889">
        <v>13229</v>
      </c>
      <c r="G58" s="890">
        <v>20330</v>
      </c>
    </row>
    <row r="59" spans="1:7" ht="14.4" customHeight="1" x14ac:dyDescent="0.3">
      <c r="A59" s="857" t="s">
        <v>2901</v>
      </c>
      <c r="B59" s="849"/>
      <c r="C59" s="849">
        <v>5</v>
      </c>
      <c r="D59" s="849"/>
      <c r="E59" s="889"/>
      <c r="F59" s="889">
        <v>1072</v>
      </c>
      <c r="G59" s="890"/>
    </row>
    <row r="60" spans="1:7" ht="14.4" customHeight="1" x14ac:dyDescent="0.3">
      <c r="A60" s="857" t="s">
        <v>2902</v>
      </c>
      <c r="B60" s="849">
        <v>10</v>
      </c>
      <c r="C60" s="849"/>
      <c r="D60" s="849"/>
      <c r="E60" s="889">
        <v>2776</v>
      </c>
      <c r="F60" s="889"/>
      <c r="G60" s="890"/>
    </row>
    <row r="61" spans="1:7" ht="14.4" customHeight="1" x14ac:dyDescent="0.3">
      <c r="A61" s="857" t="s">
        <v>2903</v>
      </c>
      <c r="B61" s="849">
        <v>196</v>
      </c>
      <c r="C61" s="849">
        <v>48</v>
      </c>
      <c r="D61" s="849">
        <v>36</v>
      </c>
      <c r="E61" s="889">
        <v>48095</v>
      </c>
      <c r="F61" s="889">
        <v>8496</v>
      </c>
      <c r="G61" s="890">
        <v>6464</v>
      </c>
    </row>
    <row r="62" spans="1:7" ht="14.4" customHeight="1" x14ac:dyDescent="0.3">
      <c r="A62" s="857" t="s">
        <v>2904</v>
      </c>
      <c r="B62" s="849"/>
      <c r="C62" s="849"/>
      <c r="D62" s="849">
        <v>2</v>
      </c>
      <c r="E62" s="889"/>
      <c r="F62" s="889"/>
      <c r="G62" s="890">
        <v>584</v>
      </c>
    </row>
    <row r="63" spans="1:7" ht="14.4" customHeight="1" x14ac:dyDescent="0.3">
      <c r="A63" s="857" t="s">
        <v>2905</v>
      </c>
      <c r="B63" s="849"/>
      <c r="C63" s="849">
        <v>3</v>
      </c>
      <c r="D63" s="849"/>
      <c r="E63" s="889"/>
      <c r="F63" s="889">
        <v>649</v>
      </c>
      <c r="G63" s="890"/>
    </row>
    <row r="64" spans="1:7" ht="14.4" customHeight="1" x14ac:dyDescent="0.3">
      <c r="A64" s="857" t="s">
        <v>2906</v>
      </c>
      <c r="B64" s="849">
        <v>10</v>
      </c>
      <c r="C64" s="849">
        <v>15</v>
      </c>
      <c r="D64" s="849">
        <v>18</v>
      </c>
      <c r="E64" s="889">
        <v>2897</v>
      </c>
      <c r="F64" s="889">
        <v>4302</v>
      </c>
      <c r="G64" s="890">
        <v>4536</v>
      </c>
    </row>
    <row r="65" spans="1:7" ht="14.4" customHeight="1" x14ac:dyDescent="0.3">
      <c r="A65" s="857" t="s">
        <v>1482</v>
      </c>
      <c r="B65" s="849"/>
      <c r="C65" s="849">
        <v>29</v>
      </c>
      <c r="D65" s="849">
        <v>6</v>
      </c>
      <c r="E65" s="889"/>
      <c r="F65" s="889">
        <v>5946</v>
      </c>
      <c r="G65" s="890">
        <v>1896</v>
      </c>
    </row>
    <row r="66" spans="1:7" ht="14.4" customHeight="1" x14ac:dyDescent="0.3">
      <c r="A66" s="857" t="s">
        <v>2907</v>
      </c>
      <c r="B66" s="849">
        <v>1</v>
      </c>
      <c r="C66" s="849">
        <v>3</v>
      </c>
      <c r="D66" s="849"/>
      <c r="E66" s="889">
        <v>37</v>
      </c>
      <c r="F66" s="889">
        <v>753</v>
      </c>
      <c r="G66" s="890"/>
    </row>
    <row r="67" spans="1:7" ht="14.4" customHeight="1" x14ac:dyDescent="0.3">
      <c r="A67" s="857" t="s">
        <v>2908</v>
      </c>
      <c r="B67" s="849">
        <v>79</v>
      </c>
      <c r="C67" s="849">
        <v>111</v>
      </c>
      <c r="D67" s="849">
        <v>10</v>
      </c>
      <c r="E67" s="889">
        <v>18647</v>
      </c>
      <c r="F67" s="889">
        <v>26574</v>
      </c>
      <c r="G67" s="890">
        <v>2520</v>
      </c>
    </row>
    <row r="68" spans="1:7" ht="14.4" customHeight="1" x14ac:dyDescent="0.3">
      <c r="A68" s="857" t="s">
        <v>2909</v>
      </c>
      <c r="B68" s="849"/>
      <c r="C68" s="849"/>
      <c r="D68" s="849">
        <v>11</v>
      </c>
      <c r="E68" s="889"/>
      <c r="F68" s="889"/>
      <c r="G68" s="890">
        <v>2336</v>
      </c>
    </row>
    <row r="69" spans="1:7" ht="14.4" customHeight="1" x14ac:dyDescent="0.3">
      <c r="A69" s="857" t="s">
        <v>1483</v>
      </c>
      <c r="B69" s="849">
        <v>9</v>
      </c>
      <c r="C69" s="849"/>
      <c r="D69" s="849">
        <v>4</v>
      </c>
      <c r="E69" s="889">
        <v>2653</v>
      </c>
      <c r="F69" s="889"/>
      <c r="G69" s="890">
        <v>148</v>
      </c>
    </row>
    <row r="70" spans="1:7" ht="14.4" customHeight="1" x14ac:dyDescent="0.3">
      <c r="A70" s="857" t="s">
        <v>2910</v>
      </c>
      <c r="B70" s="849">
        <v>17</v>
      </c>
      <c r="C70" s="849"/>
      <c r="D70" s="849"/>
      <c r="E70" s="889">
        <v>4192</v>
      </c>
      <c r="F70" s="889"/>
      <c r="G70" s="890"/>
    </row>
    <row r="71" spans="1:7" ht="14.4" customHeight="1" x14ac:dyDescent="0.3">
      <c r="A71" s="857" t="s">
        <v>2911</v>
      </c>
      <c r="B71" s="849"/>
      <c r="C71" s="849">
        <v>39</v>
      </c>
      <c r="D71" s="849"/>
      <c r="E71" s="889"/>
      <c r="F71" s="889">
        <v>9229</v>
      </c>
      <c r="G71" s="890"/>
    </row>
    <row r="72" spans="1:7" ht="14.4" customHeight="1" x14ac:dyDescent="0.3">
      <c r="A72" s="857" t="s">
        <v>2912</v>
      </c>
      <c r="B72" s="849">
        <v>20</v>
      </c>
      <c r="C72" s="849"/>
      <c r="D72" s="849"/>
      <c r="E72" s="889">
        <v>4817</v>
      </c>
      <c r="F72" s="889"/>
      <c r="G72" s="890"/>
    </row>
    <row r="73" spans="1:7" ht="14.4" customHeight="1" x14ac:dyDescent="0.3">
      <c r="A73" s="857" t="s">
        <v>2913</v>
      </c>
      <c r="B73" s="849">
        <v>112</v>
      </c>
      <c r="C73" s="849">
        <v>317</v>
      </c>
      <c r="D73" s="849">
        <v>153</v>
      </c>
      <c r="E73" s="889">
        <v>32108</v>
      </c>
      <c r="F73" s="889">
        <v>79397</v>
      </c>
      <c r="G73" s="890">
        <v>37613</v>
      </c>
    </row>
    <row r="74" spans="1:7" ht="14.4" customHeight="1" x14ac:dyDescent="0.3">
      <c r="A74" s="857" t="s">
        <v>2914</v>
      </c>
      <c r="B74" s="849"/>
      <c r="C74" s="849">
        <v>43</v>
      </c>
      <c r="D74" s="849">
        <v>83</v>
      </c>
      <c r="E74" s="889"/>
      <c r="F74" s="889">
        <v>9073</v>
      </c>
      <c r="G74" s="890">
        <v>20773</v>
      </c>
    </row>
    <row r="75" spans="1:7" ht="14.4" customHeight="1" x14ac:dyDescent="0.3">
      <c r="A75" s="857" t="s">
        <v>2915</v>
      </c>
      <c r="B75" s="849"/>
      <c r="C75" s="849">
        <v>6</v>
      </c>
      <c r="D75" s="849">
        <v>30</v>
      </c>
      <c r="E75" s="889"/>
      <c r="F75" s="889">
        <v>1368</v>
      </c>
      <c r="G75" s="890">
        <v>5396</v>
      </c>
    </row>
    <row r="76" spans="1:7" ht="14.4" customHeight="1" thickBot="1" x14ac:dyDescent="0.35">
      <c r="A76" s="893" t="s">
        <v>2916</v>
      </c>
      <c r="B76" s="851">
        <v>107</v>
      </c>
      <c r="C76" s="851"/>
      <c r="D76" s="851"/>
      <c r="E76" s="891">
        <v>28978</v>
      </c>
      <c r="F76" s="891"/>
      <c r="G76" s="892"/>
    </row>
    <row r="77" spans="1:7" ht="14.4" customHeight="1" x14ac:dyDescent="0.3">
      <c r="A77" s="804" t="s">
        <v>301</v>
      </c>
    </row>
    <row r="78" spans="1:7" ht="14.4" customHeight="1" x14ac:dyDescent="0.3">
      <c r="A78" s="805" t="s">
        <v>1457</v>
      </c>
    </row>
    <row r="79" spans="1:7" ht="14.4" customHeight="1" x14ac:dyDescent="0.3">
      <c r="A79" s="804" t="s">
        <v>2868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2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3055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3808.06</v>
      </c>
      <c r="H3" s="208">
        <f t="shared" si="0"/>
        <v>783246.21</v>
      </c>
      <c r="I3" s="78"/>
      <c r="J3" s="78"/>
      <c r="K3" s="208">
        <f t="shared" si="0"/>
        <v>4602.62</v>
      </c>
      <c r="L3" s="208">
        <f t="shared" si="0"/>
        <v>916228.79</v>
      </c>
      <c r="M3" s="78"/>
      <c r="N3" s="78"/>
      <c r="O3" s="208">
        <f t="shared" si="0"/>
        <v>5262.93</v>
      </c>
      <c r="P3" s="208">
        <f t="shared" si="0"/>
        <v>1004093.04</v>
      </c>
      <c r="Q3" s="79">
        <f>IF(L3=0,0,P3/L3)</f>
        <v>1.0958977178614961</v>
      </c>
      <c r="R3" s="209">
        <f>IF(O3=0,0,P3/O3)</f>
        <v>190.78593863114273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2918</v>
      </c>
      <c r="C6" s="825" t="s">
        <v>585</v>
      </c>
      <c r="D6" s="825" t="s">
        <v>2919</v>
      </c>
      <c r="E6" s="825" t="s">
        <v>2920</v>
      </c>
      <c r="F6" s="825" t="s">
        <v>2921</v>
      </c>
      <c r="G6" s="225"/>
      <c r="H6" s="225"/>
      <c r="I6" s="825"/>
      <c r="J6" s="825"/>
      <c r="K6" s="225">
        <v>1</v>
      </c>
      <c r="L6" s="225">
        <v>0</v>
      </c>
      <c r="M6" s="825"/>
      <c r="N6" s="825">
        <v>0</v>
      </c>
      <c r="O6" s="225"/>
      <c r="P6" s="225"/>
      <c r="Q6" s="830"/>
      <c r="R6" s="848"/>
    </row>
    <row r="7" spans="1:18" ht="14.4" customHeight="1" x14ac:dyDescent="0.3">
      <c r="A7" s="831"/>
      <c r="B7" s="832" t="s">
        <v>2918</v>
      </c>
      <c r="C7" s="832" t="s">
        <v>585</v>
      </c>
      <c r="D7" s="832" t="s">
        <v>2919</v>
      </c>
      <c r="E7" s="832" t="s">
        <v>2920</v>
      </c>
      <c r="F7" s="832" t="s">
        <v>2922</v>
      </c>
      <c r="G7" s="849">
        <v>3</v>
      </c>
      <c r="H7" s="849">
        <v>0</v>
      </c>
      <c r="I7" s="832"/>
      <c r="J7" s="832">
        <v>0</v>
      </c>
      <c r="K7" s="849">
        <v>1</v>
      </c>
      <c r="L7" s="849">
        <v>0</v>
      </c>
      <c r="M7" s="832"/>
      <c r="N7" s="832">
        <v>0</v>
      </c>
      <c r="O7" s="849"/>
      <c r="P7" s="849"/>
      <c r="Q7" s="837"/>
      <c r="R7" s="850"/>
    </row>
    <row r="8" spans="1:18" ht="14.4" customHeight="1" x14ac:dyDescent="0.3">
      <c r="A8" s="831" t="s">
        <v>2923</v>
      </c>
      <c r="B8" s="832" t="s">
        <v>2924</v>
      </c>
      <c r="C8" s="832" t="s">
        <v>580</v>
      </c>
      <c r="D8" s="832" t="s">
        <v>2925</v>
      </c>
      <c r="E8" s="832" t="s">
        <v>2926</v>
      </c>
      <c r="F8" s="832" t="s">
        <v>2927</v>
      </c>
      <c r="G8" s="849">
        <v>0.2</v>
      </c>
      <c r="H8" s="849">
        <v>10.82</v>
      </c>
      <c r="I8" s="832"/>
      <c r="J8" s="832">
        <v>54.1</v>
      </c>
      <c r="K8" s="849"/>
      <c r="L8" s="849"/>
      <c r="M8" s="832"/>
      <c r="N8" s="832"/>
      <c r="O8" s="849">
        <v>2</v>
      </c>
      <c r="P8" s="849">
        <v>108.26</v>
      </c>
      <c r="Q8" s="837"/>
      <c r="R8" s="850">
        <v>54.13</v>
      </c>
    </row>
    <row r="9" spans="1:18" ht="14.4" customHeight="1" x14ac:dyDescent="0.3">
      <c r="A9" s="831" t="s">
        <v>2923</v>
      </c>
      <c r="B9" s="832" t="s">
        <v>2924</v>
      </c>
      <c r="C9" s="832" t="s">
        <v>580</v>
      </c>
      <c r="D9" s="832" t="s">
        <v>2925</v>
      </c>
      <c r="E9" s="832" t="s">
        <v>2928</v>
      </c>
      <c r="F9" s="832" t="s">
        <v>2929</v>
      </c>
      <c r="G9" s="849">
        <v>1.4</v>
      </c>
      <c r="H9" s="849">
        <v>211.39999999999998</v>
      </c>
      <c r="I9" s="832">
        <v>0.7</v>
      </c>
      <c r="J9" s="832">
        <v>151</v>
      </c>
      <c r="K9" s="849">
        <v>2.0000000000000004</v>
      </c>
      <c r="L9" s="849">
        <v>302</v>
      </c>
      <c r="M9" s="832">
        <v>1</v>
      </c>
      <c r="N9" s="832">
        <v>150.99999999999997</v>
      </c>
      <c r="O9" s="849">
        <v>5.799999999999998</v>
      </c>
      <c r="P9" s="849">
        <v>404.26000000000016</v>
      </c>
      <c r="Q9" s="837">
        <v>1.3386092715231794</v>
      </c>
      <c r="R9" s="850">
        <v>69.700000000000045</v>
      </c>
    </row>
    <row r="10" spans="1:18" ht="14.4" customHeight="1" x14ac:dyDescent="0.3">
      <c r="A10" s="831" t="s">
        <v>2923</v>
      </c>
      <c r="B10" s="832" t="s">
        <v>2924</v>
      </c>
      <c r="C10" s="832" t="s">
        <v>580</v>
      </c>
      <c r="D10" s="832" t="s">
        <v>2925</v>
      </c>
      <c r="E10" s="832" t="s">
        <v>2930</v>
      </c>
      <c r="F10" s="832" t="s">
        <v>2931</v>
      </c>
      <c r="G10" s="849">
        <v>10.6</v>
      </c>
      <c r="H10" s="849">
        <v>2687.63</v>
      </c>
      <c r="I10" s="832">
        <v>0.84126984126984128</v>
      </c>
      <c r="J10" s="832">
        <v>253.55</v>
      </c>
      <c r="K10" s="849">
        <v>12.600000000000001</v>
      </c>
      <c r="L10" s="849">
        <v>3194.73</v>
      </c>
      <c r="M10" s="832">
        <v>1</v>
      </c>
      <c r="N10" s="832">
        <v>253.54999999999998</v>
      </c>
      <c r="O10" s="849">
        <v>21.599999999999998</v>
      </c>
      <c r="P10" s="849">
        <v>7942.32</v>
      </c>
      <c r="Q10" s="837">
        <v>2.4860692452883342</v>
      </c>
      <c r="R10" s="850">
        <v>367.70000000000005</v>
      </c>
    </row>
    <row r="11" spans="1:18" ht="14.4" customHeight="1" x14ac:dyDescent="0.3">
      <c r="A11" s="831" t="s">
        <v>2923</v>
      </c>
      <c r="B11" s="832" t="s">
        <v>2924</v>
      </c>
      <c r="C11" s="832" t="s">
        <v>580</v>
      </c>
      <c r="D11" s="832" t="s">
        <v>2925</v>
      </c>
      <c r="E11" s="832" t="s">
        <v>2932</v>
      </c>
      <c r="F11" s="832" t="s">
        <v>1239</v>
      </c>
      <c r="G11" s="849">
        <v>0.30000000000000004</v>
      </c>
      <c r="H11" s="849">
        <v>18.419999999999998</v>
      </c>
      <c r="I11" s="832">
        <v>0.1361821676770664</v>
      </c>
      <c r="J11" s="832">
        <v>61.399999999999984</v>
      </c>
      <c r="K11" s="849">
        <v>2.2000000000000002</v>
      </c>
      <c r="L11" s="849">
        <v>135.26</v>
      </c>
      <c r="M11" s="832">
        <v>1</v>
      </c>
      <c r="N11" s="832">
        <v>61.48181818181817</v>
      </c>
      <c r="O11" s="849">
        <v>0.1</v>
      </c>
      <c r="P11" s="849">
        <v>6.14</v>
      </c>
      <c r="Q11" s="837">
        <v>4.5394055892355463E-2</v>
      </c>
      <c r="R11" s="850">
        <v>61.399999999999991</v>
      </c>
    </row>
    <row r="12" spans="1:18" ht="14.4" customHeight="1" x14ac:dyDescent="0.3">
      <c r="A12" s="831" t="s">
        <v>2923</v>
      </c>
      <c r="B12" s="832" t="s">
        <v>2924</v>
      </c>
      <c r="C12" s="832" t="s">
        <v>580</v>
      </c>
      <c r="D12" s="832" t="s">
        <v>2925</v>
      </c>
      <c r="E12" s="832" t="s">
        <v>2933</v>
      </c>
      <c r="F12" s="832" t="s">
        <v>671</v>
      </c>
      <c r="G12" s="849">
        <v>12</v>
      </c>
      <c r="H12" s="849">
        <v>164.88</v>
      </c>
      <c r="I12" s="832">
        <v>2.4</v>
      </c>
      <c r="J12" s="832">
        <v>13.74</v>
      </c>
      <c r="K12" s="849">
        <v>5</v>
      </c>
      <c r="L12" s="849">
        <v>68.7</v>
      </c>
      <c r="M12" s="832">
        <v>1</v>
      </c>
      <c r="N12" s="832">
        <v>13.74</v>
      </c>
      <c r="O12" s="849">
        <v>26</v>
      </c>
      <c r="P12" s="849">
        <v>357.24</v>
      </c>
      <c r="Q12" s="837">
        <v>5.2</v>
      </c>
      <c r="R12" s="850">
        <v>13.74</v>
      </c>
    </row>
    <row r="13" spans="1:18" ht="14.4" customHeight="1" x14ac:dyDescent="0.3">
      <c r="A13" s="831" t="s">
        <v>2923</v>
      </c>
      <c r="B13" s="832" t="s">
        <v>2924</v>
      </c>
      <c r="C13" s="832" t="s">
        <v>580</v>
      </c>
      <c r="D13" s="832" t="s">
        <v>2925</v>
      </c>
      <c r="E13" s="832" t="s">
        <v>2934</v>
      </c>
      <c r="F13" s="832" t="s">
        <v>2935</v>
      </c>
      <c r="G13" s="849">
        <v>0.2</v>
      </c>
      <c r="H13" s="849">
        <v>35.4</v>
      </c>
      <c r="I13" s="832"/>
      <c r="J13" s="832">
        <v>176.99999999999997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2923</v>
      </c>
      <c r="B14" s="832" t="s">
        <v>2924</v>
      </c>
      <c r="C14" s="832" t="s">
        <v>580</v>
      </c>
      <c r="D14" s="832" t="s">
        <v>2925</v>
      </c>
      <c r="E14" s="832" t="s">
        <v>2936</v>
      </c>
      <c r="F14" s="832" t="s">
        <v>1093</v>
      </c>
      <c r="G14" s="849"/>
      <c r="H14" s="849"/>
      <c r="I14" s="832"/>
      <c r="J14" s="832"/>
      <c r="K14" s="849">
        <v>1.1800000000000002</v>
      </c>
      <c r="L14" s="849">
        <v>92.039999999999992</v>
      </c>
      <c r="M14" s="832">
        <v>1</v>
      </c>
      <c r="N14" s="832">
        <v>77.999999999999986</v>
      </c>
      <c r="O14" s="849">
        <v>0.2</v>
      </c>
      <c r="P14" s="849">
        <v>15.6</v>
      </c>
      <c r="Q14" s="837">
        <v>0.16949152542372883</v>
      </c>
      <c r="R14" s="850">
        <v>78</v>
      </c>
    </row>
    <row r="15" spans="1:18" ht="14.4" customHeight="1" x14ac:dyDescent="0.3">
      <c r="A15" s="831" t="s">
        <v>2923</v>
      </c>
      <c r="B15" s="832" t="s">
        <v>2924</v>
      </c>
      <c r="C15" s="832" t="s">
        <v>580</v>
      </c>
      <c r="D15" s="832" t="s">
        <v>2925</v>
      </c>
      <c r="E15" s="832" t="s">
        <v>2937</v>
      </c>
      <c r="F15" s="832" t="s">
        <v>660</v>
      </c>
      <c r="G15" s="849">
        <v>0.70000000000000007</v>
      </c>
      <c r="H15" s="849">
        <v>49.49</v>
      </c>
      <c r="I15" s="832">
        <v>0.58333333333333337</v>
      </c>
      <c r="J15" s="832">
        <v>70.7</v>
      </c>
      <c r="K15" s="849">
        <v>1.2000000000000002</v>
      </c>
      <c r="L15" s="849">
        <v>84.84</v>
      </c>
      <c r="M15" s="832">
        <v>1</v>
      </c>
      <c r="N15" s="832">
        <v>70.699999999999989</v>
      </c>
      <c r="O15" s="849">
        <v>1.5</v>
      </c>
      <c r="P15" s="849">
        <v>127.65</v>
      </c>
      <c r="Q15" s="837">
        <v>1.5045968882602545</v>
      </c>
      <c r="R15" s="850">
        <v>85.100000000000009</v>
      </c>
    </row>
    <row r="16" spans="1:18" ht="14.4" customHeight="1" x14ac:dyDescent="0.3">
      <c r="A16" s="831" t="s">
        <v>2923</v>
      </c>
      <c r="B16" s="832" t="s">
        <v>2924</v>
      </c>
      <c r="C16" s="832" t="s">
        <v>580</v>
      </c>
      <c r="D16" s="832" t="s">
        <v>2925</v>
      </c>
      <c r="E16" s="832" t="s">
        <v>2938</v>
      </c>
      <c r="F16" s="832" t="s">
        <v>2939</v>
      </c>
      <c r="G16" s="849"/>
      <c r="H16" s="849"/>
      <c r="I16" s="832"/>
      <c r="J16" s="832"/>
      <c r="K16" s="849">
        <v>0.1</v>
      </c>
      <c r="L16" s="849">
        <v>6.97</v>
      </c>
      <c r="M16" s="832">
        <v>1</v>
      </c>
      <c r="N16" s="832">
        <v>69.699999999999989</v>
      </c>
      <c r="O16" s="849"/>
      <c r="P16" s="849"/>
      <c r="Q16" s="837"/>
      <c r="R16" s="850"/>
    </row>
    <row r="17" spans="1:18" ht="14.4" customHeight="1" x14ac:dyDescent="0.3">
      <c r="A17" s="831" t="s">
        <v>2923</v>
      </c>
      <c r="B17" s="832" t="s">
        <v>2924</v>
      </c>
      <c r="C17" s="832" t="s">
        <v>580</v>
      </c>
      <c r="D17" s="832" t="s">
        <v>2925</v>
      </c>
      <c r="E17" s="832" t="s">
        <v>2940</v>
      </c>
      <c r="F17" s="832" t="s">
        <v>655</v>
      </c>
      <c r="G17" s="849">
        <v>2.4000000000000004</v>
      </c>
      <c r="H17" s="849">
        <v>1560</v>
      </c>
      <c r="I17" s="832">
        <v>3.870967741935484</v>
      </c>
      <c r="J17" s="832">
        <v>649.99999999999989</v>
      </c>
      <c r="K17" s="849">
        <v>0.62</v>
      </c>
      <c r="L17" s="849">
        <v>403</v>
      </c>
      <c r="M17" s="832">
        <v>1</v>
      </c>
      <c r="N17" s="832">
        <v>650</v>
      </c>
      <c r="O17" s="849">
        <v>9.2000000000000011</v>
      </c>
      <c r="P17" s="849">
        <v>5980</v>
      </c>
      <c r="Q17" s="837">
        <v>14.838709677419354</v>
      </c>
      <c r="R17" s="850">
        <v>649.99999999999989</v>
      </c>
    </row>
    <row r="18" spans="1:18" ht="14.4" customHeight="1" x14ac:dyDescent="0.3">
      <c r="A18" s="831" t="s">
        <v>2923</v>
      </c>
      <c r="B18" s="832" t="s">
        <v>2924</v>
      </c>
      <c r="C18" s="832" t="s">
        <v>580</v>
      </c>
      <c r="D18" s="832" t="s">
        <v>2925</v>
      </c>
      <c r="E18" s="832" t="s">
        <v>2941</v>
      </c>
      <c r="F18" s="832" t="s">
        <v>658</v>
      </c>
      <c r="G18" s="849">
        <v>2</v>
      </c>
      <c r="H18" s="849">
        <v>42.26</v>
      </c>
      <c r="I18" s="832"/>
      <c r="J18" s="832">
        <v>21.13</v>
      </c>
      <c r="K18" s="849"/>
      <c r="L18" s="849"/>
      <c r="M18" s="832"/>
      <c r="N18" s="832"/>
      <c r="O18" s="849">
        <v>2</v>
      </c>
      <c r="P18" s="849">
        <v>33.6</v>
      </c>
      <c r="Q18" s="837"/>
      <c r="R18" s="850">
        <v>16.8</v>
      </c>
    </row>
    <row r="19" spans="1:18" ht="14.4" customHeight="1" x14ac:dyDescent="0.3">
      <c r="A19" s="831" t="s">
        <v>2923</v>
      </c>
      <c r="B19" s="832" t="s">
        <v>2924</v>
      </c>
      <c r="C19" s="832" t="s">
        <v>580</v>
      </c>
      <c r="D19" s="832" t="s">
        <v>2925</v>
      </c>
      <c r="E19" s="832" t="s">
        <v>2942</v>
      </c>
      <c r="F19" s="832" t="s">
        <v>2943</v>
      </c>
      <c r="G19" s="849">
        <v>0.2</v>
      </c>
      <c r="H19" s="849">
        <v>10.28</v>
      </c>
      <c r="I19" s="832"/>
      <c r="J19" s="832">
        <v>51.399999999999991</v>
      </c>
      <c r="K19" s="849"/>
      <c r="L19" s="849"/>
      <c r="M19" s="832"/>
      <c r="N19" s="832"/>
      <c r="O19" s="849">
        <v>0.4</v>
      </c>
      <c r="P19" s="849">
        <v>21.78</v>
      </c>
      <c r="Q19" s="837"/>
      <c r="R19" s="850">
        <v>54.45</v>
      </c>
    </row>
    <row r="20" spans="1:18" ht="14.4" customHeight="1" x14ac:dyDescent="0.3">
      <c r="A20" s="831" t="s">
        <v>2923</v>
      </c>
      <c r="B20" s="832" t="s">
        <v>2924</v>
      </c>
      <c r="C20" s="832" t="s">
        <v>580</v>
      </c>
      <c r="D20" s="832" t="s">
        <v>2925</v>
      </c>
      <c r="E20" s="832" t="s">
        <v>2944</v>
      </c>
      <c r="F20" s="832" t="s">
        <v>794</v>
      </c>
      <c r="G20" s="849"/>
      <c r="H20" s="849"/>
      <c r="I20" s="832"/>
      <c r="J20" s="832"/>
      <c r="K20" s="849">
        <v>2.02</v>
      </c>
      <c r="L20" s="849">
        <v>245.97</v>
      </c>
      <c r="M20" s="832">
        <v>1</v>
      </c>
      <c r="N20" s="832">
        <v>121.76732673267327</v>
      </c>
      <c r="O20" s="849"/>
      <c r="P20" s="849"/>
      <c r="Q20" s="837"/>
      <c r="R20" s="850"/>
    </row>
    <row r="21" spans="1:18" ht="14.4" customHeight="1" x14ac:dyDescent="0.3">
      <c r="A21" s="831" t="s">
        <v>2923</v>
      </c>
      <c r="B21" s="832" t="s">
        <v>2924</v>
      </c>
      <c r="C21" s="832" t="s">
        <v>580</v>
      </c>
      <c r="D21" s="832" t="s">
        <v>2925</v>
      </c>
      <c r="E21" s="832" t="s">
        <v>2945</v>
      </c>
      <c r="F21" s="832" t="s">
        <v>794</v>
      </c>
      <c r="G21" s="849">
        <v>0.06</v>
      </c>
      <c r="H21" s="849">
        <v>12.04</v>
      </c>
      <c r="I21" s="832"/>
      <c r="J21" s="832">
        <v>200.66666666666666</v>
      </c>
      <c r="K21" s="849"/>
      <c r="L21" s="849"/>
      <c r="M21" s="832"/>
      <c r="N21" s="832"/>
      <c r="O21" s="849">
        <v>0.03</v>
      </c>
      <c r="P21" s="849">
        <v>6.02</v>
      </c>
      <c r="Q21" s="837"/>
      <c r="R21" s="850">
        <v>200.66666666666666</v>
      </c>
    </row>
    <row r="22" spans="1:18" ht="14.4" customHeight="1" x14ac:dyDescent="0.3">
      <c r="A22" s="831" t="s">
        <v>2923</v>
      </c>
      <c r="B22" s="832" t="s">
        <v>2924</v>
      </c>
      <c r="C22" s="832" t="s">
        <v>580</v>
      </c>
      <c r="D22" s="832" t="s">
        <v>2925</v>
      </c>
      <c r="E22" s="832" t="s">
        <v>2946</v>
      </c>
      <c r="F22" s="832" t="s">
        <v>794</v>
      </c>
      <c r="G22" s="849">
        <v>2.8</v>
      </c>
      <c r="H22" s="849">
        <v>681.5200000000001</v>
      </c>
      <c r="I22" s="832">
        <v>0.87356439704675992</v>
      </c>
      <c r="J22" s="832">
        <v>243.40000000000006</v>
      </c>
      <c r="K22" s="849">
        <v>3.2</v>
      </c>
      <c r="L22" s="849">
        <v>780.15999999999985</v>
      </c>
      <c r="M22" s="832">
        <v>1</v>
      </c>
      <c r="N22" s="832">
        <v>243.79999999999995</v>
      </c>
      <c r="O22" s="849">
        <v>5.3999999999999995</v>
      </c>
      <c r="P22" s="849">
        <v>1314.3600000000001</v>
      </c>
      <c r="Q22" s="837">
        <v>1.6847313371616084</v>
      </c>
      <c r="R22" s="850">
        <v>243.40000000000003</v>
      </c>
    </row>
    <row r="23" spans="1:18" ht="14.4" customHeight="1" x14ac:dyDescent="0.3">
      <c r="A23" s="831" t="s">
        <v>2923</v>
      </c>
      <c r="B23" s="832" t="s">
        <v>2924</v>
      </c>
      <c r="C23" s="832" t="s">
        <v>580</v>
      </c>
      <c r="D23" s="832" t="s">
        <v>2925</v>
      </c>
      <c r="E23" s="832" t="s">
        <v>2947</v>
      </c>
      <c r="F23" s="832" t="s">
        <v>2948</v>
      </c>
      <c r="G23" s="849">
        <v>1.2000000000000002</v>
      </c>
      <c r="H23" s="849">
        <v>45</v>
      </c>
      <c r="I23" s="832">
        <v>0.79928952042628776</v>
      </c>
      <c r="J23" s="832">
        <v>37.499999999999993</v>
      </c>
      <c r="K23" s="849">
        <v>1.5</v>
      </c>
      <c r="L23" s="849">
        <v>56.3</v>
      </c>
      <c r="M23" s="832">
        <v>1</v>
      </c>
      <c r="N23" s="832">
        <v>37.533333333333331</v>
      </c>
      <c r="O23" s="849">
        <v>4.7</v>
      </c>
      <c r="P23" s="849">
        <v>176.25</v>
      </c>
      <c r="Q23" s="837">
        <v>3.1305506216696273</v>
      </c>
      <c r="R23" s="850">
        <v>37.5</v>
      </c>
    </row>
    <row r="24" spans="1:18" ht="14.4" customHeight="1" x14ac:dyDescent="0.3">
      <c r="A24" s="831" t="s">
        <v>2923</v>
      </c>
      <c r="B24" s="832" t="s">
        <v>2924</v>
      </c>
      <c r="C24" s="832" t="s">
        <v>580</v>
      </c>
      <c r="D24" s="832" t="s">
        <v>2949</v>
      </c>
      <c r="E24" s="832" t="s">
        <v>2950</v>
      </c>
      <c r="F24" s="832" t="s">
        <v>2951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242.64</v>
      </c>
      <c r="Q24" s="837"/>
      <c r="R24" s="850">
        <v>242.64</v>
      </c>
    </row>
    <row r="25" spans="1:18" ht="14.4" customHeight="1" x14ac:dyDescent="0.3">
      <c r="A25" s="831" t="s">
        <v>2923</v>
      </c>
      <c r="B25" s="832" t="s">
        <v>2924</v>
      </c>
      <c r="C25" s="832" t="s">
        <v>580</v>
      </c>
      <c r="D25" s="832" t="s">
        <v>2949</v>
      </c>
      <c r="E25" s="832" t="s">
        <v>2950</v>
      </c>
      <c r="F25" s="832" t="s">
        <v>2952</v>
      </c>
      <c r="G25" s="849"/>
      <c r="H25" s="849"/>
      <c r="I25" s="832"/>
      <c r="J25" s="832"/>
      <c r="K25" s="849">
        <v>4</v>
      </c>
      <c r="L25" s="849">
        <v>970.56</v>
      </c>
      <c r="M25" s="832">
        <v>1</v>
      </c>
      <c r="N25" s="832">
        <v>242.64</v>
      </c>
      <c r="O25" s="849"/>
      <c r="P25" s="849"/>
      <c r="Q25" s="837"/>
      <c r="R25" s="850"/>
    </row>
    <row r="26" spans="1:18" ht="14.4" customHeight="1" x14ac:dyDescent="0.3">
      <c r="A26" s="831" t="s">
        <v>2923</v>
      </c>
      <c r="B26" s="832" t="s">
        <v>2924</v>
      </c>
      <c r="C26" s="832" t="s">
        <v>580</v>
      </c>
      <c r="D26" s="832" t="s">
        <v>2949</v>
      </c>
      <c r="E26" s="832" t="s">
        <v>2953</v>
      </c>
      <c r="F26" s="832" t="s">
        <v>2954</v>
      </c>
      <c r="G26" s="849">
        <v>13</v>
      </c>
      <c r="H26" s="849">
        <v>3154.3199999999997</v>
      </c>
      <c r="I26" s="832"/>
      <c r="J26" s="832">
        <v>242.64</v>
      </c>
      <c r="K26" s="849"/>
      <c r="L26" s="849"/>
      <c r="M26" s="832"/>
      <c r="N26" s="832"/>
      <c r="O26" s="849">
        <v>5</v>
      </c>
      <c r="P26" s="849">
        <v>1213.1999999999998</v>
      </c>
      <c r="Q26" s="837"/>
      <c r="R26" s="850">
        <v>242.63999999999996</v>
      </c>
    </row>
    <row r="27" spans="1:18" ht="14.4" customHeight="1" x14ac:dyDescent="0.3">
      <c r="A27" s="831" t="s">
        <v>2923</v>
      </c>
      <c r="B27" s="832" t="s">
        <v>2924</v>
      </c>
      <c r="C27" s="832" t="s">
        <v>580</v>
      </c>
      <c r="D27" s="832" t="s">
        <v>2949</v>
      </c>
      <c r="E27" s="832" t="s">
        <v>2953</v>
      </c>
      <c r="F27" s="832" t="s">
        <v>2955</v>
      </c>
      <c r="G27" s="849">
        <v>8</v>
      </c>
      <c r="H27" s="849">
        <v>1941.12</v>
      </c>
      <c r="I27" s="832">
        <v>2.6666666666666665</v>
      </c>
      <c r="J27" s="832">
        <v>242.64</v>
      </c>
      <c r="K27" s="849">
        <v>3</v>
      </c>
      <c r="L27" s="849">
        <v>727.92</v>
      </c>
      <c r="M27" s="832">
        <v>1</v>
      </c>
      <c r="N27" s="832">
        <v>242.64</v>
      </c>
      <c r="O27" s="849">
        <v>11</v>
      </c>
      <c r="P27" s="849">
        <v>2669.04</v>
      </c>
      <c r="Q27" s="837">
        <v>3.666666666666667</v>
      </c>
      <c r="R27" s="850">
        <v>242.64</v>
      </c>
    </row>
    <row r="28" spans="1:18" ht="14.4" customHeight="1" x14ac:dyDescent="0.3">
      <c r="A28" s="831" t="s">
        <v>2923</v>
      </c>
      <c r="B28" s="832" t="s">
        <v>2924</v>
      </c>
      <c r="C28" s="832" t="s">
        <v>580</v>
      </c>
      <c r="D28" s="832" t="s">
        <v>2949</v>
      </c>
      <c r="E28" s="832" t="s">
        <v>2956</v>
      </c>
      <c r="F28" s="832" t="s">
        <v>2957</v>
      </c>
      <c r="G28" s="849">
        <v>2</v>
      </c>
      <c r="H28" s="849">
        <v>485.28</v>
      </c>
      <c r="I28" s="832"/>
      <c r="J28" s="832">
        <v>242.64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2923</v>
      </c>
      <c r="B29" s="832" t="s">
        <v>2924</v>
      </c>
      <c r="C29" s="832" t="s">
        <v>580</v>
      </c>
      <c r="D29" s="832" t="s">
        <v>2949</v>
      </c>
      <c r="E29" s="832" t="s">
        <v>2956</v>
      </c>
      <c r="F29" s="832" t="s">
        <v>2958</v>
      </c>
      <c r="G29" s="849"/>
      <c r="H29" s="849"/>
      <c r="I29" s="832"/>
      <c r="J29" s="832"/>
      <c r="K29" s="849"/>
      <c r="L29" s="849"/>
      <c r="M29" s="832"/>
      <c r="N29" s="832"/>
      <c r="O29" s="849">
        <v>2</v>
      </c>
      <c r="P29" s="849">
        <v>485.28</v>
      </c>
      <c r="Q29" s="837"/>
      <c r="R29" s="850">
        <v>242.64</v>
      </c>
    </row>
    <row r="30" spans="1:18" ht="14.4" customHeight="1" x14ac:dyDescent="0.3">
      <c r="A30" s="831" t="s">
        <v>2923</v>
      </c>
      <c r="B30" s="832" t="s">
        <v>2924</v>
      </c>
      <c r="C30" s="832" t="s">
        <v>580</v>
      </c>
      <c r="D30" s="832" t="s">
        <v>2949</v>
      </c>
      <c r="E30" s="832" t="s">
        <v>2959</v>
      </c>
      <c r="F30" s="832" t="s">
        <v>2960</v>
      </c>
      <c r="G30" s="849">
        <v>20</v>
      </c>
      <c r="H30" s="849">
        <v>8980</v>
      </c>
      <c r="I30" s="832">
        <v>1.4285714285714286</v>
      </c>
      <c r="J30" s="832">
        <v>449</v>
      </c>
      <c r="K30" s="849">
        <v>14</v>
      </c>
      <c r="L30" s="849">
        <v>6286</v>
      </c>
      <c r="M30" s="832">
        <v>1</v>
      </c>
      <c r="N30" s="832">
        <v>449</v>
      </c>
      <c r="O30" s="849">
        <v>34</v>
      </c>
      <c r="P30" s="849">
        <v>15266</v>
      </c>
      <c r="Q30" s="837">
        <v>2.4285714285714284</v>
      </c>
      <c r="R30" s="850">
        <v>449</v>
      </c>
    </row>
    <row r="31" spans="1:18" ht="14.4" customHeight="1" x14ac:dyDescent="0.3">
      <c r="A31" s="831" t="s">
        <v>2923</v>
      </c>
      <c r="B31" s="832" t="s">
        <v>2924</v>
      </c>
      <c r="C31" s="832" t="s">
        <v>580</v>
      </c>
      <c r="D31" s="832" t="s">
        <v>2949</v>
      </c>
      <c r="E31" s="832" t="s">
        <v>2959</v>
      </c>
      <c r="F31" s="832" t="s">
        <v>2961</v>
      </c>
      <c r="G31" s="849">
        <v>13</v>
      </c>
      <c r="H31" s="849">
        <v>5837</v>
      </c>
      <c r="I31" s="832">
        <v>0.44827586206896552</v>
      </c>
      <c r="J31" s="832">
        <v>449</v>
      </c>
      <c r="K31" s="849">
        <v>29</v>
      </c>
      <c r="L31" s="849">
        <v>13021</v>
      </c>
      <c r="M31" s="832">
        <v>1</v>
      </c>
      <c r="N31" s="832">
        <v>449</v>
      </c>
      <c r="O31" s="849">
        <v>13</v>
      </c>
      <c r="P31" s="849">
        <v>5837</v>
      </c>
      <c r="Q31" s="837">
        <v>0.44827586206896552</v>
      </c>
      <c r="R31" s="850">
        <v>449</v>
      </c>
    </row>
    <row r="32" spans="1:18" ht="14.4" customHeight="1" x14ac:dyDescent="0.3">
      <c r="A32" s="831" t="s">
        <v>2923</v>
      </c>
      <c r="B32" s="832" t="s">
        <v>2924</v>
      </c>
      <c r="C32" s="832" t="s">
        <v>580</v>
      </c>
      <c r="D32" s="832" t="s">
        <v>2949</v>
      </c>
      <c r="E32" s="832" t="s">
        <v>2962</v>
      </c>
      <c r="F32" s="832" t="s">
        <v>2960</v>
      </c>
      <c r="G32" s="849">
        <v>11</v>
      </c>
      <c r="H32" s="849">
        <v>5500</v>
      </c>
      <c r="I32" s="832">
        <v>0.7857142857142857</v>
      </c>
      <c r="J32" s="832">
        <v>500</v>
      </c>
      <c r="K32" s="849">
        <v>14</v>
      </c>
      <c r="L32" s="849">
        <v>7000</v>
      </c>
      <c r="M32" s="832">
        <v>1</v>
      </c>
      <c r="N32" s="832">
        <v>500</v>
      </c>
      <c r="O32" s="849">
        <v>9</v>
      </c>
      <c r="P32" s="849">
        <v>4500</v>
      </c>
      <c r="Q32" s="837">
        <v>0.6428571428571429</v>
      </c>
      <c r="R32" s="850">
        <v>500</v>
      </c>
    </row>
    <row r="33" spans="1:18" ht="14.4" customHeight="1" x14ac:dyDescent="0.3">
      <c r="A33" s="831" t="s">
        <v>2923</v>
      </c>
      <c r="B33" s="832" t="s">
        <v>2924</v>
      </c>
      <c r="C33" s="832" t="s">
        <v>580</v>
      </c>
      <c r="D33" s="832" t="s">
        <v>2949</v>
      </c>
      <c r="E33" s="832" t="s">
        <v>2962</v>
      </c>
      <c r="F33" s="832" t="s">
        <v>2961</v>
      </c>
      <c r="G33" s="849"/>
      <c r="H33" s="849"/>
      <c r="I33" s="832"/>
      <c r="J33" s="832"/>
      <c r="K33" s="849">
        <v>10</v>
      </c>
      <c r="L33" s="849">
        <v>5000</v>
      </c>
      <c r="M33" s="832">
        <v>1</v>
      </c>
      <c r="N33" s="832">
        <v>500</v>
      </c>
      <c r="O33" s="849">
        <v>3</v>
      </c>
      <c r="P33" s="849">
        <v>1500</v>
      </c>
      <c r="Q33" s="837">
        <v>0.3</v>
      </c>
      <c r="R33" s="850">
        <v>500</v>
      </c>
    </row>
    <row r="34" spans="1:18" ht="14.4" customHeight="1" x14ac:dyDescent="0.3">
      <c r="A34" s="831" t="s">
        <v>2923</v>
      </c>
      <c r="B34" s="832" t="s">
        <v>2924</v>
      </c>
      <c r="C34" s="832" t="s">
        <v>580</v>
      </c>
      <c r="D34" s="832" t="s">
        <v>2919</v>
      </c>
      <c r="E34" s="832" t="s">
        <v>2963</v>
      </c>
      <c r="F34" s="832" t="s">
        <v>2964</v>
      </c>
      <c r="G34" s="849">
        <v>6</v>
      </c>
      <c r="H34" s="849">
        <v>468</v>
      </c>
      <c r="I34" s="832">
        <v>0.46153846153846156</v>
      </c>
      <c r="J34" s="832">
        <v>78</v>
      </c>
      <c r="K34" s="849">
        <v>13</v>
      </c>
      <c r="L34" s="849">
        <v>1014</v>
      </c>
      <c r="M34" s="832">
        <v>1</v>
      </c>
      <c r="N34" s="832">
        <v>78</v>
      </c>
      <c r="O34" s="849">
        <v>12</v>
      </c>
      <c r="P34" s="849">
        <v>936</v>
      </c>
      <c r="Q34" s="837">
        <v>0.92307692307692313</v>
      </c>
      <c r="R34" s="850">
        <v>78</v>
      </c>
    </row>
    <row r="35" spans="1:18" ht="14.4" customHeight="1" x14ac:dyDescent="0.3">
      <c r="A35" s="831" t="s">
        <v>2923</v>
      </c>
      <c r="B35" s="832" t="s">
        <v>2924</v>
      </c>
      <c r="C35" s="832" t="s">
        <v>580</v>
      </c>
      <c r="D35" s="832" t="s">
        <v>2919</v>
      </c>
      <c r="E35" s="832" t="s">
        <v>2963</v>
      </c>
      <c r="F35" s="832" t="s">
        <v>2965</v>
      </c>
      <c r="G35" s="849">
        <v>2</v>
      </c>
      <c r="H35" s="849">
        <v>156</v>
      </c>
      <c r="I35" s="832">
        <v>0.18181818181818182</v>
      </c>
      <c r="J35" s="832">
        <v>78</v>
      </c>
      <c r="K35" s="849">
        <v>11</v>
      </c>
      <c r="L35" s="849">
        <v>858</v>
      </c>
      <c r="M35" s="832">
        <v>1</v>
      </c>
      <c r="N35" s="832">
        <v>78</v>
      </c>
      <c r="O35" s="849">
        <v>7</v>
      </c>
      <c r="P35" s="849">
        <v>546</v>
      </c>
      <c r="Q35" s="837">
        <v>0.63636363636363635</v>
      </c>
      <c r="R35" s="850">
        <v>78</v>
      </c>
    </row>
    <row r="36" spans="1:18" ht="14.4" customHeight="1" x14ac:dyDescent="0.3">
      <c r="A36" s="831" t="s">
        <v>2923</v>
      </c>
      <c r="B36" s="832" t="s">
        <v>2924</v>
      </c>
      <c r="C36" s="832" t="s">
        <v>580</v>
      </c>
      <c r="D36" s="832" t="s">
        <v>2919</v>
      </c>
      <c r="E36" s="832" t="s">
        <v>2966</v>
      </c>
      <c r="F36" s="832" t="s">
        <v>2967</v>
      </c>
      <c r="G36" s="849">
        <v>166</v>
      </c>
      <c r="H36" s="849">
        <v>24236</v>
      </c>
      <c r="I36" s="832">
        <v>1.7539441308438268</v>
      </c>
      <c r="J36" s="832">
        <v>146</v>
      </c>
      <c r="K36" s="849">
        <v>94</v>
      </c>
      <c r="L36" s="849">
        <v>13818</v>
      </c>
      <c r="M36" s="832">
        <v>1</v>
      </c>
      <c r="N36" s="832">
        <v>147</v>
      </c>
      <c r="O36" s="849">
        <v>248</v>
      </c>
      <c r="P36" s="849">
        <v>36456</v>
      </c>
      <c r="Q36" s="837">
        <v>2.6382978723404253</v>
      </c>
      <c r="R36" s="850">
        <v>147</v>
      </c>
    </row>
    <row r="37" spans="1:18" ht="14.4" customHeight="1" x14ac:dyDescent="0.3">
      <c r="A37" s="831" t="s">
        <v>2923</v>
      </c>
      <c r="B37" s="832" t="s">
        <v>2924</v>
      </c>
      <c r="C37" s="832" t="s">
        <v>580</v>
      </c>
      <c r="D37" s="832" t="s">
        <v>2919</v>
      </c>
      <c r="E37" s="832" t="s">
        <v>2966</v>
      </c>
      <c r="F37" s="832" t="s">
        <v>2968</v>
      </c>
      <c r="G37" s="849">
        <v>72</v>
      </c>
      <c r="H37" s="849">
        <v>10512</v>
      </c>
      <c r="I37" s="832">
        <v>0.49317382125263898</v>
      </c>
      <c r="J37" s="832">
        <v>146</v>
      </c>
      <c r="K37" s="849">
        <v>145</v>
      </c>
      <c r="L37" s="849">
        <v>21315</v>
      </c>
      <c r="M37" s="832">
        <v>1</v>
      </c>
      <c r="N37" s="832">
        <v>147</v>
      </c>
      <c r="O37" s="849">
        <v>193</v>
      </c>
      <c r="P37" s="849">
        <v>28371</v>
      </c>
      <c r="Q37" s="837">
        <v>1.3310344827586207</v>
      </c>
      <c r="R37" s="850">
        <v>147</v>
      </c>
    </row>
    <row r="38" spans="1:18" ht="14.4" customHeight="1" x14ac:dyDescent="0.3">
      <c r="A38" s="831" t="s">
        <v>2923</v>
      </c>
      <c r="B38" s="832" t="s">
        <v>2924</v>
      </c>
      <c r="C38" s="832" t="s">
        <v>580</v>
      </c>
      <c r="D38" s="832" t="s">
        <v>2919</v>
      </c>
      <c r="E38" s="832" t="s">
        <v>2969</v>
      </c>
      <c r="F38" s="832" t="s">
        <v>2970</v>
      </c>
      <c r="G38" s="849">
        <v>38</v>
      </c>
      <c r="H38" s="849">
        <v>1406</v>
      </c>
      <c r="I38" s="832">
        <v>0.58461538461538465</v>
      </c>
      <c r="J38" s="832">
        <v>37</v>
      </c>
      <c r="K38" s="849">
        <v>65</v>
      </c>
      <c r="L38" s="849">
        <v>2405</v>
      </c>
      <c r="M38" s="832">
        <v>1</v>
      </c>
      <c r="N38" s="832">
        <v>37</v>
      </c>
      <c r="O38" s="849">
        <v>64</v>
      </c>
      <c r="P38" s="849">
        <v>2368</v>
      </c>
      <c r="Q38" s="837">
        <v>0.98461538461538467</v>
      </c>
      <c r="R38" s="850">
        <v>37</v>
      </c>
    </row>
    <row r="39" spans="1:18" ht="14.4" customHeight="1" x14ac:dyDescent="0.3">
      <c r="A39" s="831" t="s">
        <v>2923</v>
      </c>
      <c r="B39" s="832" t="s">
        <v>2924</v>
      </c>
      <c r="C39" s="832" t="s">
        <v>580</v>
      </c>
      <c r="D39" s="832" t="s">
        <v>2919</v>
      </c>
      <c r="E39" s="832" t="s">
        <v>2969</v>
      </c>
      <c r="F39" s="832" t="s">
        <v>2971</v>
      </c>
      <c r="G39" s="849">
        <v>54</v>
      </c>
      <c r="H39" s="849">
        <v>1998</v>
      </c>
      <c r="I39" s="832">
        <v>1.0588235294117647</v>
      </c>
      <c r="J39" s="832">
        <v>37</v>
      </c>
      <c r="K39" s="849">
        <v>51</v>
      </c>
      <c r="L39" s="849">
        <v>1887</v>
      </c>
      <c r="M39" s="832">
        <v>1</v>
      </c>
      <c r="N39" s="832">
        <v>37</v>
      </c>
      <c r="O39" s="849">
        <v>57</v>
      </c>
      <c r="P39" s="849">
        <v>2109</v>
      </c>
      <c r="Q39" s="837">
        <v>1.1176470588235294</v>
      </c>
      <c r="R39" s="850">
        <v>37</v>
      </c>
    </row>
    <row r="40" spans="1:18" ht="14.4" customHeight="1" x14ac:dyDescent="0.3">
      <c r="A40" s="831" t="s">
        <v>2923</v>
      </c>
      <c r="B40" s="832" t="s">
        <v>2924</v>
      </c>
      <c r="C40" s="832" t="s">
        <v>580</v>
      </c>
      <c r="D40" s="832" t="s">
        <v>2919</v>
      </c>
      <c r="E40" s="832" t="s">
        <v>2972</v>
      </c>
      <c r="F40" s="832" t="s">
        <v>2973</v>
      </c>
      <c r="G40" s="849"/>
      <c r="H40" s="849"/>
      <c r="I40" s="832"/>
      <c r="J40" s="832"/>
      <c r="K40" s="849"/>
      <c r="L40" s="849"/>
      <c r="M40" s="832"/>
      <c r="N40" s="832"/>
      <c r="O40" s="849">
        <v>2</v>
      </c>
      <c r="P40" s="849">
        <v>234</v>
      </c>
      <c r="Q40" s="837"/>
      <c r="R40" s="850">
        <v>117</v>
      </c>
    </row>
    <row r="41" spans="1:18" ht="14.4" customHeight="1" x14ac:dyDescent="0.3">
      <c r="A41" s="831" t="s">
        <v>2923</v>
      </c>
      <c r="B41" s="832" t="s">
        <v>2924</v>
      </c>
      <c r="C41" s="832" t="s">
        <v>580</v>
      </c>
      <c r="D41" s="832" t="s">
        <v>2919</v>
      </c>
      <c r="E41" s="832" t="s">
        <v>2972</v>
      </c>
      <c r="F41" s="832" t="s">
        <v>2974</v>
      </c>
      <c r="G41" s="849">
        <v>4</v>
      </c>
      <c r="H41" s="849">
        <v>464</v>
      </c>
      <c r="I41" s="832">
        <v>0.66666666666666663</v>
      </c>
      <c r="J41" s="832">
        <v>116</v>
      </c>
      <c r="K41" s="849">
        <v>6</v>
      </c>
      <c r="L41" s="849">
        <v>696</v>
      </c>
      <c r="M41" s="832">
        <v>1</v>
      </c>
      <c r="N41" s="832">
        <v>116</v>
      </c>
      <c r="O41" s="849"/>
      <c r="P41" s="849"/>
      <c r="Q41" s="837"/>
      <c r="R41" s="850"/>
    </row>
    <row r="42" spans="1:18" ht="14.4" customHeight="1" x14ac:dyDescent="0.3">
      <c r="A42" s="831" t="s">
        <v>2923</v>
      </c>
      <c r="B42" s="832" t="s">
        <v>2924</v>
      </c>
      <c r="C42" s="832" t="s">
        <v>580</v>
      </c>
      <c r="D42" s="832" t="s">
        <v>2919</v>
      </c>
      <c r="E42" s="832" t="s">
        <v>2975</v>
      </c>
      <c r="F42" s="832" t="s">
        <v>2976</v>
      </c>
      <c r="G42" s="849">
        <v>13</v>
      </c>
      <c r="H42" s="849">
        <v>1677</v>
      </c>
      <c r="I42" s="832">
        <v>0.9285714285714286</v>
      </c>
      <c r="J42" s="832">
        <v>129</v>
      </c>
      <c r="K42" s="849">
        <v>14</v>
      </c>
      <c r="L42" s="849">
        <v>1806</v>
      </c>
      <c r="M42" s="832">
        <v>1</v>
      </c>
      <c r="N42" s="832">
        <v>129</v>
      </c>
      <c r="O42" s="849">
        <v>16</v>
      </c>
      <c r="P42" s="849">
        <v>2080</v>
      </c>
      <c r="Q42" s="837">
        <v>1.1517165005537098</v>
      </c>
      <c r="R42" s="850">
        <v>130</v>
      </c>
    </row>
    <row r="43" spans="1:18" ht="14.4" customHeight="1" x14ac:dyDescent="0.3">
      <c r="A43" s="831" t="s">
        <v>2923</v>
      </c>
      <c r="B43" s="832" t="s">
        <v>2924</v>
      </c>
      <c r="C43" s="832" t="s">
        <v>580</v>
      </c>
      <c r="D43" s="832" t="s">
        <v>2919</v>
      </c>
      <c r="E43" s="832" t="s">
        <v>2975</v>
      </c>
      <c r="F43" s="832" t="s">
        <v>2977</v>
      </c>
      <c r="G43" s="849">
        <v>4</v>
      </c>
      <c r="H43" s="849">
        <v>516</v>
      </c>
      <c r="I43" s="832">
        <v>0.23529411764705882</v>
      </c>
      <c r="J43" s="832">
        <v>129</v>
      </c>
      <c r="K43" s="849">
        <v>17</v>
      </c>
      <c r="L43" s="849">
        <v>2193</v>
      </c>
      <c r="M43" s="832">
        <v>1</v>
      </c>
      <c r="N43" s="832">
        <v>129</v>
      </c>
      <c r="O43" s="849">
        <v>12</v>
      </c>
      <c r="P43" s="849">
        <v>1560</v>
      </c>
      <c r="Q43" s="837">
        <v>0.71135430916552667</v>
      </c>
      <c r="R43" s="850">
        <v>130</v>
      </c>
    </row>
    <row r="44" spans="1:18" ht="14.4" customHeight="1" x14ac:dyDescent="0.3">
      <c r="A44" s="831" t="s">
        <v>2923</v>
      </c>
      <c r="B44" s="832" t="s">
        <v>2924</v>
      </c>
      <c r="C44" s="832" t="s">
        <v>580</v>
      </c>
      <c r="D44" s="832" t="s">
        <v>2919</v>
      </c>
      <c r="E44" s="832" t="s">
        <v>2978</v>
      </c>
      <c r="F44" s="832" t="s">
        <v>2979</v>
      </c>
      <c r="G44" s="849">
        <v>455</v>
      </c>
      <c r="H44" s="849">
        <v>114205</v>
      </c>
      <c r="I44" s="832">
        <v>0.81834532374100721</v>
      </c>
      <c r="J44" s="832">
        <v>251</v>
      </c>
      <c r="K44" s="849">
        <v>556</v>
      </c>
      <c r="L44" s="849">
        <v>139556</v>
      </c>
      <c r="M44" s="832">
        <v>1</v>
      </c>
      <c r="N44" s="832">
        <v>251</v>
      </c>
      <c r="O44" s="849">
        <v>526</v>
      </c>
      <c r="P44" s="849">
        <v>132552</v>
      </c>
      <c r="Q44" s="837">
        <v>0.94981226174438937</v>
      </c>
      <c r="R44" s="850">
        <v>252</v>
      </c>
    </row>
    <row r="45" spans="1:18" ht="14.4" customHeight="1" x14ac:dyDescent="0.3">
      <c r="A45" s="831" t="s">
        <v>2923</v>
      </c>
      <c r="B45" s="832" t="s">
        <v>2924</v>
      </c>
      <c r="C45" s="832" t="s">
        <v>580</v>
      </c>
      <c r="D45" s="832" t="s">
        <v>2919</v>
      </c>
      <c r="E45" s="832" t="s">
        <v>2978</v>
      </c>
      <c r="F45" s="832" t="s">
        <v>2980</v>
      </c>
      <c r="G45" s="849">
        <v>605</v>
      </c>
      <c r="H45" s="849">
        <v>151855</v>
      </c>
      <c r="I45" s="832">
        <v>1.0395189003436427</v>
      </c>
      <c r="J45" s="832">
        <v>251</v>
      </c>
      <c r="K45" s="849">
        <v>582</v>
      </c>
      <c r="L45" s="849">
        <v>146082</v>
      </c>
      <c r="M45" s="832">
        <v>1</v>
      </c>
      <c r="N45" s="832">
        <v>251</v>
      </c>
      <c r="O45" s="849">
        <v>583</v>
      </c>
      <c r="P45" s="849">
        <v>146916</v>
      </c>
      <c r="Q45" s="837">
        <v>1.0057091222737915</v>
      </c>
      <c r="R45" s="850">
        <v>252</v>
      </c>
    </row>
    <row r="46" spans="1:18" ht="14.4" customHeight="1" x14ac:dyDescent="0.3">
      <c r="A46" s="831" t="s">
        <v>2923</v>
      </c>
      <c r="B46" s="832" t="s">
        <v>2924</v>
      </c>
      <c r="C46" s="832" t="s">
        <v>580</v>
      </c>
      <c r="D46" s="832" t="s">
        <v>2919</v>
      </c>
      <c r="E46" s="832" t="s">
        <v>2981</v>
      </c>
      <c r="F46" s="832" t="s">
        <v>2982</v>
      </c>
      <c r="G46" s="849">
        <v>19</v>
      </c>
      <c r="H46" s="849">
        <v>13319</v>
      </c>
      <c r="I46" s="832">
        <v>0.95</v>
      </c>
      <c r="J46" s="832">
        <v>701</v>
      </c>
      <c r="K46" s="849">
        <v>20</v>
      </c>
      <c r="L46" s="849">
        <v>14020</v>
      </c>
      <c r="M46" s="832">
        <v>1</v>
      </c>
      <c r="N46" s="832">
        <v>701</v>
      </c>
      <c r="O46" s="849">
        <v>24</v>
      </c>
      <c r="P46" s="849">
        <v>16848</v>
      </c>
      <c r="Q46" s="837">
        <v>1.2017118402282454</v>
      </c>
      <c r="R46" s="850">
        <v>702</v>
      </c>
    </row>
    <row r="47" spans="1:18" ht="14.4" customHeight="1" x14ac:dyDescent="0.3">
      <c r="A47" s="831" t="s">
        <v>2923</v>
      </c>
      <c r="B47" s="832" t="s">
        <v>2924</v>
      </c>
      <c r="C47" s="832" t="s">
        <v>580</v>
      </c>
      <c r="D47" s="832" t="s">
        <v>2919</v>
      </c>
      <c r="E47" s="832" t="s">
        <v>2981</v>
      </c>
      <c r="F47" s="832" t="s">
        <v>2983</v>
      </c>
      <c r="G47" s="849">
        <v>29</v>
      </c>
      <c r="H47" s="849">
        <v>20329</v>
      </c>
      <c r="I47" s="832">
        <v>1.2083333333333333</v>
      </c>
      <c r="J47" s="832">
        <v>701</v>
      </c>
      <c r="K47" s="849">
        <v>24</v>
      </c>
      <c r="L47" s="849">
        <v>16824</v>
      </c>
      <c r="M47" s="832">
        <v>1</v>
      </c>
      <c r="N47" s="832">
        <v>701</v>
      </c>
      <c r="O47" s="849">
        <v>35</v>
      </c>
      <c r="P47" s="849">
        <v>24570</v>
      </c>
      <c r="Q47" s="837">
        <v>1.460413694721826</v>
      </c>
      <c r="R47" s="850">
        <v>702</v>
      </c>
    </row>
    <row r="48" spans="1:18" ht="14.4" customHeight="1" x14ac:dyDescent="0.3">
      <c r="A48" s="831" t="s">
        <v>2923</v>
      </c>
      <c r="B48" s="832" t="s">
        <v>2924</v>
      </c>
      <c r="C48" s="832" t="s">
        <v>580</v>
      </c>
      <c r="D48" s="832" t="s">
        <v>2919</v>
      </c>
      <c r="E48" s="832" t="s">
        <v>2984</v>
      </c>
      <c r="F48" s="832" t="s">
        <v>2985</v>
      </c>
      <c r="G48" s="849">
        <v>1</v>
      </c>
      <c r="H48" s="849">
        <v>354</v>
      </c>
      <c r="I48" s="832">
        <v>0.9971830985915493</v>
      </c>
      <c r="J48" s="832">
        <v>354</v>
      </c>
      <c r="K48" s="849">
        <v>1</v>
      </c>
      <c r="L48" s="849">
        <v>355</v>
      </c>
      <c r="M48" s="832">
        <v>1</v>
      </c>
      <c r="N48" s="832">
        <v>355</v>
      </c>
      <c r="O48" s="849">
        <v>3</v>
      </c>
      <c r="P48" s="849">
        <v>1065</v>
      </c>
      <c r="Q48" s="837">
        <v>3</v>
      </c>
      <c r="R48" s="850">
        <v>355</v>
      </c>
    </row>
    <row r="49" spans="1:18" ht="14.4" customHeight="1" x14ac:dyDescent="0.3">
      <c r="A49" s="831" t="s">
        <v>2923</v>
      </c>
      <c r="B49" s="832" t="s">
        <v>2924</v>
      </c>
      <c r="C49" s="832" t="s">
        <v>580</v>
      </c>
      <c r="D49" s="832" t="s">
        <v>2919</v>
      </c>
      <c r="E49" s="832" t="s">
        <v>2984</v>
      </c>
      <c r="F49" s="832" t="s">
        <v>2986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355</v>
      </c>
      <c r="Q49" s="837"/>
      <c r="R49" s="850">
        <v>355</v>
      </c>
    </row>
    <row r="50" spans="1:18" ht="14.4" customHeight="1" x14ac:dyDescent="0.3">
      <c r="A50" s="831" t="s">
        <v>2923</v>
      </c>
      <c r="B50" s="832" t="s">
        <v>2924</v>
      </c>
      <c r="C50" s="832" t="s">
        <v>580</v>
      </c>
      <c r="D50" s="832" t="s">
        <v>2919</v>
      </c>
      <c r="E50" s="832" t="s">
        <v>2987</v>
      </c>
      <c r="F50" s="832" t="s">
        <v>2988</v>
      </c>
      <c r="G50" s="849">
        <v>349</v>
      </c>
      <c r="H50" s="849">
        <v>11633.35</v>
      </c>
      <c r="I50" s="832">
        <v>0.93315616760530284</v>
      </c>
      <c r="J50" s="832">
        <v>33.333381088825213</v>
      </c>
      <c r="K50" s="849">
        <v>374</v>
      </c>
      <c r="L50" s="849">
        <v>12466.67</v>
      </c>
      <c r="M50" s="832">
        <v>1</v>
      </c>
      <c r="N50" s="832">
        <v>33.333342245989307</v>
      </c>
      <c r="O50" s="849">
        <v>433</v>
      </c>
      <c r="P50" s="849">
        <v>14433.34</v>
      </c>
      <c r="Q50" s="837">
        <v>1.1577542358945894</v>
      </c>
      <c r="R50" s="850">
        <v>33.333348729792149</v>
      </c>
    </row>
    <row r="51" spans="1:18" ht="14.4" customHeight="1" x14ac:dyDescent="0.3">
      <c r="A51" s="831" t="s">
        <v>2923</v>
      </c>
      <c r="B51" s="832" t="s">
        <v>2924</v>
      </c>
      <c r="C51" s="832" t="s">
        <v>580</v>
      </c>
      <c r="D51" s="832" t="s">
        <v>2919</v>
      </c>
      <c r="E51" s="832" t="s">
        <v>2987</v>
      </c>
      <c r="F51" s="832" t="s">
        <v>2989</v>
      </c>
      <c r="G51" s="849">
        <v>6</v>
      </c>
      <c r="H51" s="849">
        <v>200</v>
      </c>
      <c r="I51" s="832">
        <v>0.74999062511718595</v>
      </c>
      <c r="J51" s="832">
        <v>33.333333333333336</v>
      </c>
      <c r="K51" s="849">
        <v>8</v>
      </c>
      <c r="L51" s="849">
        <v>266.67</v>
      </c>
      <c r="M51" s="832">
        <v>1</v>
      </c>
      <c r="N51" s="832">
        <v>33.333750000000002</v>
      </c>
      <c r="O51" s="849">
        <v>22</v>
      </c>
      <c r="P51" s="849">
        <v>733.31000000000006</v>
      </c>
      <c r="Q51" s="837">
        <v>2.7498781265234187</v>
      </c>
      <c r="R51" s="850">
        <v>33.332272727272731</v>
      </c>
    </row>
    <row r="52" spans="1:18" ht="14.4" customHeight="1" x14ac:dyDescent="0.3">
      <c r="A52" s="831" t="s">
        <v>2923</v>
      </c>
      <c r="B52" s="832" t="s">
        <v>2924</v>
      </c>
      <c r="C52" s="832" t="s">
        <v>580</v>
      </c>
      <c r="D52" s="832" t="s">
        <v>2919</v>
      </c>
      <c r="E52" s="832" t="s">
        <v>2990</v>
      </c>
      <c r="F52" s="832" t="s">
        <v>2991</v>
      </c>
      <c r="G52" s="849">
        <v>39</v>
      </c>
      <c r="H52" s="849">
        <v>4524</v>
      </c>
      <c r="I52" s="832">
        <v>1.3448275862068966</v>
      </c>
      <c r="J52" s="832">
        <v>116</v>
      </c>
      <c r="K52" s="849">
        <v>29</v>
      </c>
      <c r="L52" s="849">
        <v>3364</v>
      </c>
      <c r="M52" s="832">
        <v>1</v>
      </c>
      <c r="N52" s="832">
        <v>116</v>
      </c>
      <c r="O52" s="849">
        <v>30</v>
      </c>
      <c r="P52" s="849">
        <v>3480</v>
      </c>
      <c r="Q52" s="837">
        <v>1.0344827586206897</v>
      </c>
      <c r="R52" s="850">
        <v>116</v>
      </c>
    </row>
    <row r="53" spans="1:18" ht="14.4" customHeight="1" x14ac:dyDescent="0.3">
      <c r="A53" s="831" t="s">
        <v>2923</v>
      </c>
      <c r="B53" s="832" t="s">
        <v>2924</v>
      </c>
      <c r="C53" s="832" t="s">
        <v>580</v>
      </c>
      <c r="D53" s="832" t="s">
        <v>2919</v>
      </c>
      <c r="E53" s="832" t="s">
        <v>2990</v>
      </c>
      <c r="F53" s="832" t="s">
        <v>2992</v>
      </c>
      <c r="G53" s="849">
        <v>35</v>
      </c>
      <c r="H53" s="849">
        <v>4060</v>
      </c>
      <c r="I53" s="832">
        <v>1.5909090909090908</v>
      </c>
      <c r="J53" s="832">
        <v>116</v>
      </c>
      <c r="K53" s="849">
        <v>22</v>
      </c>
      <c r="L53" s="849">
        <v>2552</v>
      </c>
      <c r="M53" s="832">
        <v>1</v>
      </c>
      <c r="N53" s="832">
        <v>116</v>
      </c>
      <c r="O53" s="849">
        <v>31</v>
      </c>
      <c r="P53" s="849">
        <v>3596</v>
      </c>
      <c r="Q53" s="837">
        <v>1.4090909090909092</v>
      </c>
      <c r="R53" s="850">
        <v>116</v>
      </c>
    </row>
    <row r="54" spans="1:18" ht="14.4" customHeight="1" x14ac:dyDescent="0.3">
      <c r="A54" s="831" t="s">
        <v>2923</v>
      </c>
      <c r="B54" s="832" t="s">
        <v>2924</v>
      </c>
      <c r="C54" s="832" t="s">
        <v>580</v>
      </c>
      <c r="D54" s="832" t="s">
        <v>2919</v>
      </c>
      <c r="E54" s="832" t="s">
        <v>2993</v>
      </c>
      <c r="F54" s="832" t="s">
        <v>2994</v>
      </c>
      <c r="G54" s="849">
        <v>358</v>
      </c>
      <c r="H54" s="849">
        <v>42960</v>
      </c>
      <c r="I54" s="832">
        <v>1.8172588832487309</v>
      </c>
      <c r="J54" s="832">
        <v>120</v>
      </c>
      <c r="K54" s="849">
        <v>197</v>
      </c>
      <c r="L54" s="849">
        <v>23640</v>
      </c>
      <c r="M54" s="832">
        <v>1</v>
      </c>
      <c r="N54" s="832">
        <v>120</v>
      </c>
      <c r="O54" s="849">
        <v>516</v>
      </c>
      <c r="P54" s="849">
        <v>62436</v>
      </c>
      <c r="Q54" s="837">
        <v>2.6411167512690357</v>
      </c>
      <c r="R54" s="850">
        <v>121</v>
      </c>
    </row>
    <row r="55" spans="1:18" ht="14.4" customHeight="1" x14ac:dyDescent="0.3">
      <c r="A55" s="831" t="s">
        <v>2923</v>
      </c>
      <c r="B55" s="832" t="s">
        <v>2924</v>
      </c>
      <c r="C55" s="832" t="s">
        <v>580</v>
      </c>
      <c r="D55" s="832" t="s">
        <v>2919</v>
      </c>
      <c r="E55" s="832" t="s">
        <v>2993</v>
      </c>
      <c r="F55" s="832" t="s">
        <v>2995</v>
      </c>
      <c r="G55" s="849">
        <v>168</v>
      </c>
      <c r="H55" s="849">
        <v>20160</v>
      </c>
      <c r="I55" s="832">
        <v>0.53846153846153844</v>
      </c>
      <c r="J55" s="832">
        <v>120</v>
      </c>
      <c r="K55" s="849">
        <v>312</v>
      </c>
      <c r="L55" s="849">
        <v>37440</v>
      </c>
      <c r="M55" s="832">
        <v>1</v>
      </c>
      <c r="N55" s="832">
        <v>120</v>
      </c>
      <c r="O55" s="849">
        <v>392</v>
      </c>
      <c r="P55" s="849">
        <v>47432</v>
      </c>
      <c r="Q55" s="837">
        <v>1.2668803418803418</v>
      </c>
      <c r="R55" s="850">
        <v>121</v>
      </c>
    </row>
    <row r="56" spans="1:18" ht="14.4" customHeight="1" x14ac:dyDescent="0.3">
      <c r="A56" s="831" t="s">
        <v>2923</v>
      </c>
      <c r="B56" s="832" t="s">
        <v>2924</v>
      </c>
      <c r="C56" s="832" t="s">
        <v>580</v>
      </c>
      <c r="D56" s="832" t="s">
        <v>2919</v>
      </c>
      <c r="E56" s="832" t="s">
        <v>2996</v>
      </c>
      <c r="F56" s="832" t="s">
        <v>2997</v>
      </c>
      <c r="G56" s="849"/>
      <c r="H56" s="849"/>
      <c r="I56" s="832"/>
      <c r="J56" s="832"/>
      <c r="K56" s="849">
        <v>11</v>
      </c>
      <c r="L56" s="849">
        <v>352</v>
      </c>
      <c r="M56" s="832">
        <v>1</v>
      </c>
      <c r="N56" s="832">
        <v>32</v>
      </c>
      <c r="O56" s="849">
        <v>3</v>
      </c>
      <c r="P56" s="849">
        <v>96</v>
      </c>
      <c r="Q56" s="837">
        <v>0.27272727272727271</v>
      </c>
      <c r="R56" s="850">
        <v>32</v>
      </c>
    </row>
    <row r="57" spans="1:18" ht="14.4" customHeight="1" x14ac:dyDescent="0.3">
      <c r="A57" s="831" t="s">
        <v>2923</v>
      </c>
      <c r="B57" s="832" t="s">
        <v>2924</v>
      </c>
      <c r="C57" s="832" t="s">
        <v>580</v>
      </c>
      <c r="D57" s="832" t="s">
        <v>2919</v>
      </c>
      <c r="E57" s="832" t="s">
        <v>2996</v>
      </c>
      <c r="F57" s="832" t="s">
        <v>2998</v>
      </c>
      <c r="G57" s="849">
        <v>1</v>
      </c>
      <c r="H57" s="849">
        <v>32</v>
      </c>
      <c r="I57" s="832">
        <v>0.33333333333333331</v>
      </c>
      <c r="J57" s="832">
        <v>32</v>
      </c>
      <c r="K57" s="849">
        <v>3</v>
      </c>
      <c r="L57" s="849">
        <v>96</v>
      </c>
      <c r="M57" s="832">
        <v>1</v>
      </c>
      <c r="N57" s="832">
        <v>32</v>
      </c>
      <c r="O57" s="849">
        <v>2</v>
      </c>
      <c r="P57" s="849">
        <v>64</v>
      </c>
      <c r="Q57" s="837">
        <v>0.66666666666666663</v>
      </c>
      <c r="R57" s="850">
        <v>32</v>
      </c>
    </row>
    <row r="58" spans="1:18" ht="14.4" customHeight="1" x14ac:dyDescent="0.3">
      <c r="A58" s="831" t="s">
        <v>2923</v>
      </c>
      <c r="B58" s="832" t="s">
        <v>2924</v>
      </c>
      <c r="C58" s="832" t="s">
        <v>580</v>
      </c>
      <c r="D58" s="832" t="s">
        <v>2919</v>
      </c>
      <c r="E58" s="832" t="s">
        <v>2999</v>
      </c>
      <c r="F58" s="832" t="s">
        <v>3000</v>
      </c>
      <c r="G58" s="849">
        <v>1</v>
      </c>
      <c r="H58" s="849">
        <v>74</v>
      </c>
      <c r="I58" s="832">
        <v>0.1111111111111111</v>
      </c>
      <c r="J58" s="832">
        <v>74</v>
      </c>
      <c r="K58" s="849">
        <v>9</v>
      </c>
      <c r="L58" s="849">
        <v>666</v>
      </c>
      <c r="M58" s="832">
        <v>1</v>
      </c>
      <c r="N58" s="832">
        <v>74</v>
      </c>
      <c r="O58" s="849">
        <v>5</v>
      </c>
      <c r="P58" s="849">
        <v>370</v>
      </c>
      <c r="Q58" s="837">
        <v>0.55555555555555558</v>
      </c>
      <c r="R58" s="850">
        <v>74</v>
      </c>
    </row>
    <row r="59" spans="1:18" ht="14.4" customHeight="1" x14ac:dyDescent="0.3">
      <c r="A59" s="831" t="s">
        <v>2923</v>
      </c>
      <c r="B59" s="832" t="s">
        <v>2924</v>
      </c>
      <c r="C59" s="832" t="s">
        <v>580</v>
      </c>
      <c r="D59" s="832" t="s">
        <v>2919</v>
      </c>
      <c r="E59" s="832" t="s">
        <v>2999</v>
      </c>
      <c r="F59" s="832" t="s">
        <v>3001</v>
      </c>
      <c r="G59" s="849">
        <v>2</v>
      </c>
      <c r="H59" s="849">
        <v>148</v>
      </c>
      <c r="I59" s="832">
        <v>0.33333333333333331</v>
      </c>
      <c r="J59" s="832">
        <v>74</v>
      </c>
      <c r="K59" s="849">
        <v>6</v>
      </c>
      <c r="L59" s="849">
        <v>444</v>
      </c>
      <c r="M59" s="832">
        <v>1</v>
      </c>
      <c r="N59" s="832">
        <v>74</v>
      </c>
      <c r="O59" s="849">
        <v>2</v>
      </c>
      <c r="P59" s="849">
        <v>148</v>
      </c>
      <c r="Q59" s="837">
        <v>0.33333333333333331</v>
      </c>
      <c r="R59" s="850">
        <v>74</v>
      </c>
    </row>
    <row r="60" spans="1:18" ht="14.4" customHeight="1" x14ac:dyDescent="0.3">
      <c r="A60" s="831" t="s">
        <v>2923</v>
      </c>
      <c r="B60" s="832" t="s">
        <v>2924</v>
      </c>
      <c r="C60" s="832" t="s">
        <v>580</v>
      </c>
      <c r="D60" s="832" t="s">
        <v>2919</v>
      </c>
      <c r="E60" s="832" t="s">
        <v>3002</v>
      </c>
      <c r="F60" s="832" t="s">
        <v>3003</v>
      </c>
      <c r="G60" s="849">
        <v>57</v>
      </c>
      <c r="H60" s="849">
        <v>4389</v>
      </c>
      <c r="I60" s="832">
        <v>1.1875</v>
      </c>
      <c r="J60" s="832">
        <v>77</v>
      </c>
      <c r="K60" s="849">
        <v>48</v>
      </c>
      <c r="L60" s="849">
        <v>3696</v>
      </c>
      <c r="M60" s="832">
        <v>1</v>
      </c>
      <c r="N60" s="832">
        <v>77</v>
      </c>
      <c r="O60" s="849">
        <v>110</v>
      </c>
      <c r="P60" s="849">
        <v>8470</v>
      </c>
      <c r="Q60" s="837">
        <v>2.2916666666666665</v>
      </c>
      <c r="R60" s="850">
        <v>77</v>
      </c>
    </row>
    <row r="61" spans="1:18" ht="14.4" customHeight="1" x14ac:dyDescent="0.3">
      <c r="A61" s="831" t="s">
        <v>2923</v>
      </c>
      <c r="B61" s="832" t="s">
        <v>2924</v>
      </c>
      <c r="C61" s="832" t="s">
        <v>580</v>
      </c>
      <c r="D61" s="832" t="s">
        <v>2919</v>
      </c>
      <c r="E61" s="832" t="s">
        <v>3002</v>
      </c>
      <c r="F61" s="832" t="s">
        <v>3004</v>
      </c>
      <c r="G61" s="849">
        <v>9</v>
      </c>
      <c r="H61" s="849">
        <v>693</v>
      </c>
      <c r="I61" s="832">
        <v>0.5625</v>
      </c>
      <c r="J61" s="832">
        <v>77</v>
      </c>
      <c r="K61" s="849">
        <v>16</v>
      </c>
      <c r="L61" s="849">
        <v>1232</v>
      </c>
      <c r="M61" s="832">
        <v>1</v>
      </c>
      <c r="N61" s="832">
        <v>77</v>
      </c>
      <c r="O61" s="849">
        <v>5</v>
      </c>
      <c r="P61" s="849">
        <v>385</v>
      </c>
      <c r="Q61" s="837">
        <v>0.3125</v>
      </c>
      <c r="R61" s="850">
        <v>77</v>
      </c>
    </row>
    <row r="62" spans="1:18" ht="14.4" customHeight="1" x14ac:dyDescent="0.3">
      <c r="A62" s="831" t="s">
        <v>2923</v>
      </c>
      <c r="B62" s="832" t="s">
        <v>2924</v>
      </c>
      <c r="C62" s="832" t="s">
        <v>580</v>
      </c>
      <c r="D62" s="832" t="s">
        <v>2919</v>
      </c>
      <c r="E62" s="832" t="s">
        <v>3005</v>
      </c>
      <c r="F62" s="832" t="s">
        <v>3006</v>
      </c>
      <c r="G62" s="849">
        <v>14</v>
      </c>
      <c r="H62" s="849">
        <v>8652</v>
      </c>
      <c r="I62" s="832">
        <v>1.9967689822294024</v>
      </c>
      <c r="J62" s="832">
        <v>618</v>
      </c>
      <c r="K62" s="849">
        <v>7</v>
      </c>
      <c r="L62" s="849">
        <v>4333</v>
      </c>
      <c r="M62" s="832">
        <v>1</v>
      </c>
      <c r="N62" s="832">
        <v>619</v>
      </c>
      <c r="O62" s="849">
        <v>47</v>
      </c>
      <c r="P62" s="849">
        <v>29140</v>
      </c>
      <c r="Q62" s="837">
        <v>6.7251327025155785</v>
      </c>
      <c r="R62" s="850">
        <v>620</v>
      </c>
    </row>
    <row r="63" spans="1:18" ht="14.4" customHeight="1" x14ac:dyDescent="0.3">
      <c r="A63" s="831" t="s">
        <v>2923</v>
      </c>
      <c r="B63" s="832" t="s">
        <v>2924</v>
      </c>
      <c r="C63" s="832" t="s">
        <v>580</v>
      </c>
      <c r="D63" s="832" t="s">
        <v>2919</v>
      </c>
      <c r="E63" s="832" t="s">
        <v>3007</v>
      </c>
      <c r="F63" s="832" t="s">
        <v>3008</v>
      </c>
      <c r="G63" s="849">
        <v>9</v>
      </c>
      <c r="H63" s="849">
        <v>3357</v>
      </c>
      <c r="I63" s="832"/>
      <c r="J63" s="832">
        <v>373</v>
      </c>
      <c r="K63" s="849"/>
      <c r="L63" s="849"/>
      <c r="M63" s="832"/>
      <c r="N63" s="832"/>
      <c r="O63" s="849">
        <v>6</v>
      </c>
      <c r="P63" s="849">
        <v>2244</v>
      </c>
      <c r="Q63" s="837"/>
      <c r="R63" s="850">
        <v>374</v>
      </c>
    </row>
    <row r="64" spans="1:18" ht="14.4" customHeight="1" x14ac:dyDescent="0.3">
      <c r="A64" s="831" t="s">
        <v>2923</v>
      </c>
      <c r="B64" s="832" t="s">
        <v>2924</v>
      </c>
      <c r="C64" s="832" t="s">
        <v>580</v>
      </c>
      <c r="D64" s="832" t="s">
        <v>2919</v>
      </c>
      <c r="E64" s="832" t="s">
        <v>3007</v>
      </c>
      <c r="F64" s="832" t="s">
        <v>3009</v>
      </c>
      <c r="G64" s="849">
        <v>4</v>
      </c>
      <c r="H64" s="849">
        <v>1492</v>
      </c>
      <c r="I64" s="832">
        <v>1.3333333333333333</v>
      </c>
      <c r="J64" s="832">
        <v>373</v>
      </c>
      <c r="K64" s="849">
        <v>3</v>
      </c>
      <c r="L64" s="849">
        <v>1119</v>
      </c>
      <c r="M64" s="832">
        <v>1</v>
      </c>
      <c r="N64" s="832">
        <v>373</v>
      </c>
      <c r="O64" s="849">
        <v>12</v>
      </c>
      <c r="P64" s="849">
        <v>4488</v>
      </c>
      <c r="Q64" s="837">
        <v>4.0107238605898123</v>
      </c>
      <c r="R64" s="850">
        <v>374</v>
      </c>
    </row>
    <row r="65" spans="1:18" ht="14.4" customHeight="1" x14ac:dyDescent="0.3">
      <c r="A65" s="831" t="s">
        <v>2923</v>
      </c>
      <c r="B65" s="832" t="s">
        <v>2924</v>
      </c>
      <c r="C65" s="832" t="s">
        <v>580</v>
      </c>
      <c r="D65" s="832" t="s">
        <v>2919</v>
      </c>
      <c r="E65" s="832" t="s">
        <v>3010</v>
      </c>
      <c r="F65" s="832" t="s">
        <v>3011</v>
      </c>
      <c r="G65" s="849">
        <v>164</v>
      </c>
      <c r="H65" s="849">
        <v>29028</v>
      </c>
      <c r="I65" s="832">
        <v>0.98795180722891562</v>
      </c>
      <c r="J65" s="832">
        <v>177</v>
      </c>
      <c r="K65" s="849">
        <v>166</v>
      </c>
      <c r="L65" s="849">
        <v>29382</v>
      </c>
      <c r="M65" s="832">
        <v>1</v>
      </c>
      <c r="N65" s="832">
        <v>177</v>
      </c>
      <c r="O65" s="849">
        <v>231</v>
      </c>
      <c r="P65" s="849">
        <v>41118</v>
      </c>
      <c r="Q65" s="837">
        <v>1.3994282213600164</v>
      </c>
      <c r="R65" s="850">
        <v>178</v>
      </c>
    </row>
    <row r="66" spans="1:18" ht="14.4" customHeight="1" x14ac:dyDescent="0.3">
      <c r="A66" s="831" t="s">
        <v>2923</v>
      </c>
      <c r="B66" s="832" t="s">
        <v>2924</v>
      </c>
      <c r="C66" s="832" t="s">
        <v>580</v>
      </c>
      <c r="D66" s="832" t="s">
        <v>2919</v>
      </c>
      <c r="E66" s="832" t="s">
        <v>3010</v>
      </c>
      <c r="F66" s="832" t="s">
        <v>3012</v>
      </c>
      <c r="G66" s="849">
        <v>142</v>
      </c>
      <c r="H66" s="849">
        <v>25134</v>
      </c>
      <c r="I66" s="832">
        <v>0.82080924855491333</v>
      </c>
      <c r="J66" s="832">
        <v>177</v>
      </c>
      <c r="K66" s="849">
        <v>173</v>
      </c>
      <c r="L66" s="849">
        <v>30621</v>
      </c>
      <c r="M66" s="832">
        <v>1</v>
      </c>
      <c r="N66" s="832">
        <v>177</v>
      </c>
      <c r="O66" s="849">
        <v>162</v>
      </c>
      <c r="P66" s="849">
        <v>28836</v>
      </c>
      <c r="Q66" s="837">
        <v>0.94170667189183899</v>
      </c>
      <c r="R66" s="850">
        <v>178</v>
      </c>
    </row>
    <row r="67" spans="1:18" ht="14.4" customHeight="1" x14ac:dyDescent="0.3">
      <c r="A67" s="831" t="s">
        <v>2923</v>
      </c>
      <c r="B67" s="832" t="s">
        <v>2924</v>
      </c>
      <c r="C67" s="832" t="s">
        <v>580</v>
      </c>
      <c r="D67" s="832" t="s">
        <v>2919</v>
      </c>
      <c r="E67" s="832" t="s">
        <v>3013</v>
      </c>
      <c r="F67" s="832" t="s">
        <v>3014</v>
      </c>
      <c r="G67" s="849">
        <v>7</v>
      </c>
      <c r="H67" s="849">
        <v>9072</v>
      </c>
      <c r="I67" s="832">
        <v>1.1666666666666667</v>
      </c>
      <c r="J67" s="832">
        <v>1296</v>
      </c>
      <c r="K67" s="849">
        <v>6</v>
      </c>
      <c r="L67" s="849">
        <v>7776</v>
      </c>
      <c r="M67" s="832">
        <v>1</v>
      </c>
      <c r="N67" s="832">
        <v>1296</v>
      </c>
      <c r="O67" s="849">
        <v>11</v>
      </c>
      <c r="P67" s="849">
        <v>14278</v>
      </c>
      <c r="Q67" s="837">
        <v>1.8361625514403292</v>
      </c>
      <c r="R67" s="850">
        <v>1298</v>
      </c>
    </row>
    <row r="68" spans="1:18" ht="14.4" customHeight="1" x14ac:dyDescent="0.3">
      <c r="A68" s="831" t="s">
        <v>2923</v>
      </c>
      <c r="B68" s="832" t="s">
        <v>2924</v>
      </c>
      <c r="C68" s="832" t="s">
        <v>580</v>
      </c>
      <c r="D68" s="832" t="s">
        <v>2919</v>
      </c>
      <c r="E68" s="832" t="s">
        <v>3013</v>
      </c>
      <c r="F68" s="832" t="s">
        <v>3015</v>
      </c>
      <c r="G68" s="849">
        <v>4</v>
      </c>
      <c r="H68" s="849">
        <v>5184</v>
      </c>
      <c r="I68" s="832">
        <v>0.5</v>
      </c>
      <c r="J68" s="832">
        <v>1296</v>
      </c>
      <c r="K68" s="849">
        <v>8</v>
      </c>
      <c r="L68" s="849">
        <v>10368</v>
      </c>
      <c r="M68" s="832">
        <v>1</v>
      </c>
      <c r="N68" s="832">
        <v>1296</v>
      </c>
      <c r="O68" s="849">
        <v>4</v>
      </c>
      <c r="P68" s="849">
        <v>5192</v>
      </c>
      <c r="Q68" s="837">
        <v>0.50077160493827155</v>
      </c>
      <c r="R68" s="850">
        <v>1298</v>
      </c>
    </row>
    <row r="69" spans="1:18" ht="14.4" customHeight="1" x14ac:dyDescent="0.3">
      <c r="A69" s="831" t="s">
        <v>2923</v>
      </c>
      <c r="B69" s="832" t="s">
        <v>2924</v>
      </c>
      <c r="C69" s="832" t="s">
        <v>588</v>
      </c>
      <c r="D69" s="832" t="s">
        <v>2949</v>
      </c>
      <c r="E69" s="832" t="s">
        <v>3016</v>
      </c>
      <c r="F69" s="832" t="s">
        <v>3017</v>
      </c>
      <c r="G69" s="849"/>
      <c r="H69" s="849"/>
      <c r="I69" s="832"/>
      <c r="J69" s="832"/>
      <c r="K69" s="849"/>
      <c r="L69" s="849"/>
      <c r="M69" s="832"/>
      <c r="N69" s="832"/>
      <c r="O69" s="849">
        <v>1</v>
      </c>
      <c r="P69" s="849">
        <v>904.75</v>
      </c>
      <c r="Q69" s="837"/>
      <c r="R69" s="850">
        <v>904.75</v>
      </c>
    </row>
    <row r="70" spans="1:18" ht="14.4" customHeight="1" x14ac:dyDescent="0.3">
      <c r="A70" s="831" t="s">
        <v>2923</v>
      </c>
      <c r="B70" s="832" t="s">
        <v>2924</v>
      </c>
      <c r="C70" s="832" t="s">
        <v>588</v>
      </c>
      <c r="D70" s="832" t="s">
        <v>2919</v>
      </c>
      <c r="E70" s="832" t="s">
        <v>2978</v>
      </c>
      <c r="F70" s="832" t="s">
        <v>2979</v>
      </c>
      <c r="G70" s="849">
        <v>67</v>
      </c>
      <c r="H70" s="849">
        <v>16817</v>
      </c>
      <c r="I70" s="832">
        <v>0.73626373626373631</v>
      </c>
      <c r="J70" s="832">
        <v>251</v>
      </c>
      <c r="K70" s="849">
        <v>91</v>
      </c>
      <c r="L70" s="849">
        <v>22841</v>
      </c>
      <c r="M70" s="832">
        <v>1</v>
      </c>
      <c r="N70" s="832">
        <v>251</v>
      </c>
      <c r="O70" s="849">
        <v>63</v>
      </c>
      <c r="P70" s="849">
        <v>15876</v>
      </c>
      <c r="Q70" s="837">
        <v>0.69506589028501375</v>
      </c>
      <c r="R70" s="850">
        <v>252</v>
      </c>
    </row>
    <row r="71" spans="1:18" ht="14.4" customHeight="1" x14ac:dyDescent="0.3">
      <c r="A71" s="831" t="s">
        <v>2923</v>
      </c>
      <c r="B71" s="832" t="s">
        <v>2924</v>
      </c>
      <c r="C71" s="832" t="s">
        <v>588</v>
      </c>
      <c r="D71" s="832" t="s">
        <v>2919</v>
      </c>
      <c r="E71" s="832" t="s">
        <v>2978</v>
      </c>
      <c r="F71" s="832" t="s">
        <v>2980</v>
      </c>
      <c r="G71" s="849">
        <v>106</v>
      </c>
      <c r="H71" s="849">
        <v>26606</v>
      </c>
      <c r="I71" s="832">
        <v>0.8833333333333333</v>
      </c>
      <c r="J71" s="832">
        <v>251</v>
      </c>
      <c r="K71" s="849">
        <v>120</v>
      </c>
      <c r="L71" s="849">
        <v>30120</v>
      </c>
      <c r="M71" s="832">
        <v>1</v>
      </c>
      <c r="N71" s="832">
        <v>251</v>
      </c>
      <c r="O71" s="849">
        <v>105</v>
      </c>
      <c r="P71" s="849">
        <v>26460</v>
      </c>
      <c r="Q71" s="837">
        <v>0.87848605577689243</v>
      </c>
      <c r="R71" s="850">
        <v>252</v>
      </c>
    </row>
    <row r="72" spans="1:18" ht="14.4" customHeight="1" x14ac:dyDescent="0.3">
      <c r="A72" s="831" t="s">
        <v>2923</v>
      </c>
      <c r="B72" s="832" t="s">
        <v>2924</v>
      </c>
      <c r="C72" s="832" t="s">
        <v>588</v>
      </c>
      <c r="D72" s="832" t="s">
        <v>2919</v>
      </c>
      <c r="E72" s="832" t="s">
        <v>3018</v>
      </c>
      <c r="F72" s="832" t="s">
        <v>3019</v>
      </c>
      <c r="G72" s="849">
        <v>69</v>
      </c>
      <c r="H72" s="849">
        <v>8694</v>
      </c>
      <c r="I72" s="832">
        <v>0.19546742209631729</v>
      </c>
      <c r="J72" s="832">
        <v>126</v>
      </c>
      <c r="K72" s="849">
        <v>353</v>
      </c>
      <c r="L72" s="849">
        <v>44478</v>
      </c>
      <c r="M72" s="832">
        <v>1</v>
      </c>
      <c r="N72" s="832">
        <v>126</v>
      </c>
      <c r="O72" s="849">
        <v>256</v>
      </c>
      <c r="P72" s="849">
        <v>32512</v>
      </c>
      <c r="Q72" s="837">
        <v>0.73096811907010206</v>
      </c>
      <c r="R72" s="850">
        <v>127</v>
      </c>
    </row>
    <row r="73" spans="1:18" ht="14.4" customHeight="1" x14ac:dyDescent="0.3">
      <c r="A73" s="831" t="s">
        <v>2923</v>
      </c>
      <c r="B73" s="832" t="s">
        <v>2924</v>
      </c>
      <c r="C73" s="832" t="s">
        <v>588</v>
      </c>
      <c r="D73" s="832" t="s">
        <v>2919</v>
      </c>
      <c r="E73" s="832" t="s">
        <v>3018</v>
      </c>
      <c r="F73" s="832" t="s">
        <v>3020</v>
      </c>
      <c r="G73" s="849">
        <v>130</v>
      </c>
      <c r="H73" s="849">
        <v>16380</v>
      </c>
      <c r="I73" s="832">
        <v>0.30516431924882631</v>
      </c>
      <c r="J73" s="832">
        <v>126</v>
      </c>
      <c r="K73" s="849">
        <v>426</v>
      </c>
      <c r="L73" s="849">
        <v>53676</v>
      </c>
      <c r="M73" s="832">
        <v>1</v>
      </c>
      <c r="N73" s="832">
        <v>126</v>
      </c>
      <c r="O73" s="849">
        <v>404</v>
      </c>
      <c r="P73" s="849">
        <v>51308</v>
      </c>
      <c r="Q73" s="837">
        <v>0.95588344884119536</v>
      </c>
      <c r="R73" s="850">
        <v>127</v>
      </c>
    </row>
    <row r="74" spans="1:18" ht="14.4" customHeight="1" x14ac:dyDescent="0.3">
      <c r="A74" s="831" t="s">
        <v>2923</v>
      </c>
      <c r="B74" s="832" t="s">
        <v>2924</v>
      </c>
      <c r="C74" s="832" t="s">
        <v>588</v>
      </c>
      <c r="D74" s="832" t="s">
        <v>2919</v>
      </c>
      <c r="E74" s="832" t="s">
        <v>3021</v>
      </c>
      <c r="F74" s="832" t="s">
        <v>3022</v>
      </c>
      <c r="G74" s="849"/>
      <c r="H74" s="849"/>
      <c r="I74" s="832"/>
      <c r="J74" s="832"/>
      <c r="K74" s="849">
        <v>1</v>
      </c>
      <c r="L74" s="849">
        <v>331</v>
      </c>
      <c r="M74" s="832">
        <v>1</v>
      </c>
      <c r="N74" s="832">
        <v>331</v>
      </c>
      <c r="O74" s="849"/>
      <c r="P74" s="849"/>
      <c r="Q74" s="837"/>
      <c r="R74" s="850"/>
    </row>
    <row r="75" spans="1:18" ht="14.4" customHeight="1" x14ac:dyDescent="0.3">
      <c r="A75" s="831" t="s">
        <v>2923</v>
      </c>
      <c r="B75" s="832" t="s">
        <v>2924</v>
      </c>
      <c r="C75" s="832" t="s">
        <v>588</v>
      </c>
      <c r="D75" s="832" t="s">
        <v>2919</v>
      </c>
      <c r="E75" s="832" t="s">
        <v>3023</v>
      </c>
      <c r="F75" s="832" t="s">
        <v>3024</v>
      </c>
      <c r="G75" s="849">
        <v>6</v>
      </c>
      <c r="H75" s="849">
        <v>2970</v>
      </c>
      <c r="I75" s="832">
        <v>0.10714285714285714</v>
      </c>
      <c r="J75" s="832">
        <v>495</v>
      </c>
      <c r="K75" s="849">
        <v>56</v>
      </c>
      <c r="L75" s="849">
        <v>27720</v>
      </c>
      <c r="M75" s="832">
        <v>1</v>
      </c>
      <c r="N75" s="832">
        <v>495</v>
      </c>
      <c r="O75" s="849">
        <v>18</v>
      </c>
      <c r="P75" s="849">
        <v>8928</v>
      </c>
      <c r="Q75" s="837">
        <v>0.32207792207792207</v>
      </c>
      <c r="R75" s="850">
        <v>496</v>
      </c>
    </row>
    <row r="76" spans="1:18" ht="14.4" customHeight="1" x14ac:dyDescent="0.3">
      <c r="A76" s="831" t="s">
        <v>2923</v>
      </c>
      <c r="B76" s="832" t="s">
        <v>2924</v>
      </c>
      <c r="C76" s="832" t="s">
        <v>588</v>
      </c>
      <c r="D76" s="832" t="s">
        <v>2919</v>
      </c>
      <c r="E76" s="832" t="s">
        <v>3023</v>
      </c>
      <c r="F76" s="832" t="s">
        <v>3025</v>
      </c>
      <c r="G76" s="849">
        <v>37</v>
      </c>
      <c r="H76" s="849">
        <v>18315</v>
      </c>
      <c r="I76" s="832">
        <v>0.5</v>
      </c>
      <c r="J76" s="832">
        <v>495</v>
      </c>
      <c r="K76" s="849">
        <v>74</v>
      </c>
      <c r="L76" s="849">
        <v>36630</v>
      </c>
      <c r="M76" s="832">
        <v>1</v>
      </c>
      <c r="N76" s="832">
        <v>495</v>
      </c>
      <c r="O76" s="849">
        <v>26</v>
      </c>
      <c r="P76" s="849">
        <v>12896</v>
      </c>
      <c r="Q76" s="837">
        <v>0.35206115206115207</v>
      </c>
      <c r="R76" s="850">
        <v>496</v>
      </c>
    </row>
    <row r="77" spans="1:18" ht="14.4" customHeight="1" x14ac:dyDescent="0.3">
      <c r="A77" s="831" t="s">
        <v>2923</v>
      </c>
      <c r="B77" s="832" t="s">
        <v>2924</v>
      </c>
      <c r="C77" s="832" t="s">
        <v>588</v>
      </c>
      <c r="D77" s="832" t="s">
        <v>2919</v>
      </c>
      <c r="E77" s="832" t="s">
        <v>3026</v>
      </c>
      <c r="F77" s="832" t="s">
        <v>3024</v>
      </c>
      <c r="G77" s="849">
        <v>27</v>
      </c>
      <c r="H77" s="849">
        <v>15336</v>
      </c>
      <c r="I77" s="832">
        <v>4.5</v>
      </c>
      <c r="J77" s="832">
        <v>568</v>
      </c>
      <c r="K77" s="849">
        <v>6</v>
      </c>
      <c r="L77" s="849">
        <v>3408</v>
      </c>
      <c r="M77" s="832">
        <v>1</v>
      </c>
      <c r="N77" s="832">
        <v>568</v>
      </c>
      <c r="O77" s="849">
        <v>14</v>
      </c>
      <c r="P77" s="849">
        <v>7966</v>
      </c>
      <c r="Q77" s="837">
        <v>2.3374413145539905</v>
      </c>
      <c r="R77" s="850">
        <v>569</v>
      </c>
    </row>
    <row r="78" spans="1:18" ht="14.4" customHeight="1" x14ac:dyDescent="0.3">
      <c r="A78" s="831" t="s">
        <v>2923</v>
      </c>
      <c r="B78" s="832" t="s">
        <v>2924</v>
      </c>
      <c r="C78" s="832" t="s">
        <v>588</v>
      </c>
      <c r="D78" s="832" t="s">
        <v>2919</v>
      </c>
      <c r="E78" s="832" t="s">
        <v>3026</v>
      </c>
      <c r="F78" s="832" t="s">
        <v>3025</v>
      </c>
      <c r="G78" s="849">
        <v>25</v>
      </c>
      <c r="H78" s="849">
        <v>14200</v>
      </c>
      <c r="I78" s="832">
        <v>0.65789473684210531</v>
      </c>
      <c r="J78" s="832">
        <v>568</v>
      </c>
      <c r="K78" s="849">
        <v>38</v>
      </c>
      <c r="L78" s="849">
        <v>21584</v>
      </c>
      <c r="M78" s="832">
        <v>1</v>
      </c>
      <c r="N78" s="832">
        <v>568</v>
      </c>
      <c r="O78" s="849">
        <v>23</v>
      </c>
      <c r="P78" s="849">
        <v>13087</v>
      </c>
      <c r="Q78" s="837">
        <v>0.60632876204595998</v>
      </c>
      <c r="R78" s="850">
        <v>569</v>
      </c>
    </row>
    <row r="79" spans="1:18" ht="14.4" customHeight="1" x14ac:dyDescent="0.3">
      <c r="A79" s="831" t="s">
        <v>2923</v>
      </c>
      <c r="B79" s="832" t="s">
        <v>2924</v>
      </c>
      <c r="C79" s="832" t="s">
        <v>588</v>
      </c>
      <c r="D79" s="832" t="s">
        <v>2919</v>
      </c>
      <c r="E79" s="832" t="s">
        <v>3027</v>
      </c>
      <c r="F79" s="832" t="s">
        <v>3028</v>
      </c>
      <c r="G79" s="849"/>
      <c r="H79" s="849"/>
      <c r="I79" s="832"/>
      <c r="J79" s="832"/>
      <c r="K79" s="849">
        <v>4</v>
      </c>
      <c r="L79" s="849">
        <v>3044</v>
      </c>
      <c r="M79" s="832">
        <v>1</v>
      </c>
      <c r="N79" s="832">
        <v>761</v>
      </c>
      <c r="O79" s="849"/>
      <c r="P79" s="849"/>
      <c r="Q79" s="837"/>
      <c r="R79" s="850"/>
    </row>
    <row r="80" spans="1:18" ht="14.4" customHeight="1" x14ac:dyDescent="0.3">
      <c r="A80" s="831" t="s">
        <v>2923</v>
      </c>
      <c r="B80" s="832" t="s">
        <v>2924</v>
      </c>
      <c r="C80" s="832" t="s">
        <v>588</v>
      </c>
      <c r="D80" s="832" t="s">
        <v>2919</v>
      </c>
      <c r="E80" s="832" t="s">
        <v>3029</v>
      </c>
      <c r="F80" s="832" t="s">
        <v>3030</v>
      </c>
      <c r="G80" s="849"/>
      <c r="H80" s="849"/>
      <c r="I80" s="832"/>
      <c r="J80" s="832"/>
      <c r="K80" s="849">
        <v>2</v>
      </c>
      <c r="L80" s="849">
        <v>924</v>
      </c>
      <c r="M80" s="832">
        <v>1</v>
      </c>
      <c r="N80" s="832">
        <v>462</v>
      </c>
      <c r="O80" s="849">
        <v>4</v>
      </c>
      <c r="P80" s="849">
        <v>1856</v>
      </c>
      <c r="Q80" s="837">
        <v>2.0086580086580086</v>
      </c>
      <c r="R80" s="850">
        <v>464</v>
      </c>
    </row>
    <row r="81" spans="1:18" ht="14.4" customHeight="1" x14ac:dyDescent="0.3">
      <c r="A81" s="831" t="s">
        <v>2923</v>
      </c>
      <c r="B81" s="832" t="s">
        <v>2924</v>
      </c>
      <c r="C81" s="832" t="s">
        <v>588</v>
      </c>
      <c r="D81" s="832" t="s">
        <v>2919</v>
      </c>
      <c r="E81" s="832" t="s">
        <v>3029</v>
      </c>
      <c r="F81" s="832" t="s">
        <v>3031</v>
      </c>
      <c r="G81" s="849"/>
      <c r="H81" s="849"/>
      <c r="I81" s="832"/>
      <c r="J81" s="832"/>
      <c r="K81" s="849">
        <v>2</v>
      </c>
      <c r="L81" s="849">
        <v>924</v>
      </c>
      <c r="M81" s="832">
        <v>1</v>
      </c>
      <c r="N81" s="832">
        <v>462</v>
      </c>
      <c r="O81" s="849">
        <v>5</v>
      </c>
      <c r="P81" s="849">
        <v>2320</v>
      </c>
      <c r="Q81" s="837">
        <v>2.5108225108225106</v>
      </c>
      <c r="R81" s="850">
        <v>464</v>
      </c>
    </row>
    <row r="82" spans="1:18" ht="14.4" customHeight="1" x14ac:dyDescent="0.3">
      <c r="A82" s="831" t="s">
        <v>2923</v>
      </c>
      <c r="B82" s="832" t="s">
        <v>2924</v>
      </c>
      <c r="C82" s="832" t="s">
        <v>588</v>
      </c>
      <c r="D82" s="832" t="s">
        <v>2919</v>
      </c>
      <c r="E82" s="832" t="s">
        <v>3032</v>
      </c>
      <c r="F82" s="832" t="s">
        <v>3009</v>
      </c>
      <c r="G82" s="849"/>
      <c r="H82" s="849"/>
      <c r="I82" s="832"/>
      <c r="J82" s="832"/>
      <c r="K82" s="849"/>
      <c r="L82" s="849"/>
      <c r="M82" s="832"/>
      <c r="N82" s="832"/>
      <c r="O82" s="849">
        <v>4</v>
      </c>
      <c r="P82" s="849">
        <v>1788</v>
      </c>
      <c r="Q82" s="837"/>
      <c r="R82" s="850">
        <v>447</v>
      </c>
    </row>
    <row r="83" spans="1:18" ht="14.4" customHeight="1" x14ac:dyDescent="0.3">
      <c r="A83" s="831" t="s">
        <v>2923</v>
      </c>
      <c r="B83" s="832" t="s">
        <v>2924</v>
      </c>
      <c r="C83" s="832" t="s">
        <v>588</v>
      </c>
      <c r="D83" s="832" t="s">
        <v>2919</v>
      </c>
      <c r="E83" s="832" t="s">
        <v>3033</v>
      </c>
      <c r="F83" s="832" t="s">
        <v>3006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730</v>
      </c>
      <c r="Q83" s="837"/>
      <c r="R83" s="850">
        <v>730</v>
      </c>
    </row>
    <row r="84" spans="1:18" ht="14.4" customHeight="1" x14ac:dyDescent="0.3">
      <c r="A84" s="831" t="s">
        <v>2923</v>
      </c>
      <c r="B84" s="832" t="s">
        <v>2924</v>
      </c>
      <c r="C84" s="832" t="s">
        <v>588</v>
      </c>
      <c r="D84" s="832" t="s">
        <v>2919</v>
      </c>
      <c r="E84" s="832" t="s">
        <v>3034</v>
      </c>
      <c r="F84" s="832" t="s">
        <v>3035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834</v>
      </c>
      <c r="Q84" s="837"/>
      <c r="R84" s="850">
        <v>834</v>
      </c>
    </row>
    <row r="85" spans="1:18" ht="14.4" customHeight="1" x14ac:dyDescent="0.3">
      <c r="A85" s="831" t="s">
        <v>2923</v>
      </c>
      <c r="B85" s="832" t="s">
        <v>2924</v>
      </c>
      <c r="C85" s="832" t="s">
        <v>588</v>
      </c>
      <c r="D85" s="832" t="s">
        <v>2919</v>
      </c>
      <c r="E85" s="832" t="s">
        <v>3036</v>
      </c>
      <c r="F85" s="832" t="s">
        <v>3037</v>
      </c>
      <c r="G85" s="849"/>
      <c r="H85" s="849"/>
      <c r="I85" s="832"/>
      <c r="J85" s="832"/>
      <c r="K85" s="849"/>
      <c r="L85" s="849"/>
      <c r="M85" s="832"/>
      <c r="N85" s="832"/>
      <c r="O85" s="849">
        <v>2</v>
      </c>
      <c r="P85" s="849">
        <v>430</v>
      </c>
      <c r="Q85" s="837"/>
      <c r="R85" s="850">
        <v>215</v>
      </c>
    </row>
    <row r="86" spans="1:18" ht="14.4" customHeight="1" x14ac:dyDescent="0.3">
      <c r="A86" s="831" t="s">
        <v>2923</v>
      </c>
      <c r="B86" s="832" t="s">
        <v>2924</v>
      </c>
      <c r="C86" s="832" t="s">
        <v>588</v>
      </c>
      <c r="D86" s="832" t="s">
        <v>2919</v>
      </c>
      <c r="E86" s="832" t="s">
        <v>3036</v>
      </c>
      <c r="F86" s="832" t="s">
        <v>3038</v>
      </c>
      <c r="G86" s="849"/>
      <c r="H86" s="849"/>
      <c r="I86" s="832"/>
      <c r="J86" s="832"/>
      <c r="K86" s="849">
        <v>1</v>
      </c>
      <c r="L86" s="849">
        <v>215</v>
      </c>
      <c r="M86" s="832">
        <v>1</v>
      </c>
      <c r="N86" s="832">
        <v>215</v>
      </c>
      <c r="O86" s="849"/>
      <c r="P86" s="849"/>
      <c r="Q86" s="837"/>
      <c r="R86" s="850"/>
    </row>
    <row r="87" spans="1:18" ht="14.4" customHeight="1" x14ac:dyDescent="0.3">
      <c r="A87" s="831" t="s">
        <v>2923</v>
      </c>
      <c r="B87" s="832" t="s">
        <v>2924</v>
      </c>
      <c r="C87" s="832" t="s">
        <v>588</v>
      </c>
      <c r="D87" s="832" t="s">
        <v>2919</v>
      </c>
      <c r="E87" s="832" t="s">
        <v>3039</v>
      </c>
      <c r="F87" s="832" t="s">
        <v>3040</v>
      </c>
      <c r="G87" s="849">
        <v>1</v>
      </c>
      <c r="H87" s="849">
        <v>85</v>
      </c>
      <c r="I87" s="832">
        <v>0.5</v>
      </c>
      <c r="J87" s="832">
        <v>85</v>
      </c>
      <c r="K87" s="849">
        <v>2</v>
      </c>
      <c r="L87" s="849">
        <v>170</v>
      </c>
      <c r="M87" s="832">
        <v>1</v>
      </c>
      <c r="N87" s="832">
        <v>85</v>
      </c>
      <c r="O87" s="849">
        <v>7</v>
      </c>
      <c r="P87" s="849">
        <v>602</v>
      </c>
      <c r="Q87" s="837">
        <v>3.5411764705882351</v>
      </c>
      <c r="R87" s="850">
        <v>86</v>
      </c>
    </row>
    <row r="88" spans="1:18" ht="14.4" customHeight="1" x14ac:dyDescent="0.3">
      <c r="A88" s="831" t="s">
        <v>2923</v>
      </c>
      <c r="B88" s="832" t="s">
        <v>2924</v>
      </c>
      <c r="C88" s="832" t="s">
        <v>588</v>
      </c>
      <c r="D88" s="832" t="s">
        <v>2919</v>
      </c>
      <c r="E88" s="832" t="s">
        <v>3039</v>
      </c>
      <c r="F88" s="832" t="s">
        <v>3041</v>
      </c>
      <c r="G88" s="849">
        <v>16</v>
      </c>
      <c r="H88" s="849">
        <v>1360</v>
      </c>
      <c r="I88" s="832">
        <v>3.2</v>
      </c>
      <c r="J88" s="832">
        <v>85</v>
      </c>
      <c r="K88" s="849">
        <v>5</v>
      </c>
      <c r="L88" s="849">
        <v>425</v>
      </c>
      <c r="M88" s="832">
        <v>1</v>
      </c>
      <c r="N88" s="832">
        <v>85</v>
      </c>
      <c r="O88" s="849">
        <v>1</v>
      </c>
      <c r="P88" s="849">
        <v>86</v>
      </c>
      <c r="Q88" s="837">
        <v>0.2023529411764706</v>
      </c>
      <c r="R88" s="850">
        <v>86</v>
      </c>
    </row>
    <row r="89" spans="1:18" ht="14.4" customHeight="1" x14ac:dyDescent="0.3">
      <c r="A89" s="831" t="s">
        <v>2923</v>
      </c>
      <c r="B89" s="832" t="s">
        <v>2924</v>
      </c>
      <c r="C89" s="832" t="s">
        <v>588</v>
      </c>
      <c r="D89" s="832" t="s">
        <v>2919</v>
      </c>
      <c r="E89" s="832" t="s">
        <v>3042</v>
      </c>
      <c r="F89" s="832" t="s">
        <v>3043</v>
      </c>
      <c r="G89" s="849">
        <v>97</v>
      </c>
      <c r="H89" s="849">
        <v>29779</v>
      </c>
      <c r="I89" s="832">
        <v>6.9285714285714288</v>
      </c>
      <c r="J89" s="832">
        <v>307</v>
      </c>
      <c r="K89" s="849">
        <v>14</v>
      </c>
      <c r="L89" s="849">
        <v>4298</v>
      </c>
      <c r="M89" s="832">
        <v>1</v>
      </c>
      <c r="N89" s="832">
        <v>307</v>
      </c>
      <c r="O89" s="849">
        <v>12</v>
      </c>
      <c r="P89" s="849">
        <v>3696</v>
      </c>
      <c r="Q89" s="837">
        <v>0.85993485342019549</v>
      </c>
      <c r="R89" s="850">
        <v>308</v>
      </c>
    </row>
    <row r="90" spans="1:18" ht="14.4" customHeight="1" x14ac:dyDescent="0.3">
      <c r="A90" s="831" t="s">
        <v>2923</v>
      </c>
      <c r="B90" s="832" t="s">
        <v>2924</v>
      </c>
      <c r="C90" s="832" t="s">
        <v>588</v>
      </c>
      <c r="D90" s="832" t="s">
        <v>2919</v>
      </c>
      <c r="E90" s="832" t="s">
        <v>3042</v>
      </c>
      <c r="F90" s="832" t="s">
        <v>3044</v>
      </c>
      <c r="G90" s="849">
        <v>29</v>
      </c>
      <c r="H90" s="849">
        <v>8903</v>
      </c>
      <c r="I90" s="832">
        <v>0.63043478260869568</v>
      </c>
      <c r="J90" s="832">
        <v>307</v>
      </c>
      <c r="K90" s="849">
        <v>46</v>
      </c>
      <c r="L90" s="849">
        <v>14122</v>
      </c>
      <c r="M90" s="832">
        <v>1</v>
      </c>
      <c r="N90" s="832">
        <v>307</v>
      </c>
      <c r="O90" s="849">
        <v>37</v>
      </c>
      <c r="P90" s="849">
        <v>11396</v>
      </c>
      <c r="Q90" s="837">
        <v>0.80696785157909645</v>
      </c>
      <c r="R90" s="850">
        <v>308</v>
      </c>
    </row>
    <row r="91" spans="1:18" ht="14.4" customHeight="1" x14ac:dyDescent="0.3">
      <c r="A91" s="831" t="s">
        <v>2923</v>
      </c>
      <c r="B91" s="832" t="s">
        <v>2924</v>
      </c>
      <c r="C91" s="832" t="s">
        <v>588</v>
      </c>
      <c r="D91" s="832" t="s">
        <v>2919</v>
      </c>
      <c r="E91" s="832" t="s">
        <v>3045</v>
      </c>
      <c r="F91" s="832" t="s">
        <v>3043</v>
      </c>
      <c r="G91" s="849">
        <v>43</v>
      </c>
      <c r="H91" s="849">
        <v>16340</v>
      </c>
      <c r="I91" s="832">
        <v>0.62318840579710144</v>
      </c>
      <c r="J91" s="832">
        <v>380</v>
      </c>
      <c r="K91" s="849">
        <v>69</v>
      </c>
      <c r="L91" s="849">
        <v>26220</v>
      </c>
      <c r="M91" s="832">
        <v>1</v>
      </c>
      <c r="N91" s="832">
        <v>380</v>
      </c>
      <c r="O91" s="849">
        <v>67</v>
      </c>
      <c r="P91" s="849">
        <v>25527</v>
      </c>
      <c r="Q91" s="837">
        <v>0.97356979405034327</v>
      </c>
      <c r="R91" s="850">
        <v>381</v>
      </c>
    </row>
    <row r="92" spans="1:18" ht="14.4" customHeight="1" x14ac:dyDescent="0.3">
      <c r="A92" s="831" t="s">
        <v>2923</v>
      </c>
      <c r="B92" s="832" t="s">
        <v>2924</v>
      </c>
      <c r="C92" s="832" t="s">
        <v>588</v>
      </c>
      <c r="D92" s="832" t="s">
        <v>2919</v>
      </c>
      <c r="E92" s="832" t="s">
        <v>3045</v>
      </c>
      <c r="F92" s="832" t="s">
        <v>3044</v>
      </c>
      <c r="G92" s="849">
        <v>30</v>
      </c>
      <c r="H92" s="849">
        <v>11400</v>
      </c>
      <c r="I92" s="832">
        <v>1.875</v>
      </c>
      <c r="J92" s="832">
        <v>380</v>
      </c>
      <c r="K92" s="849">
        <v>16</v>
      </c>
      <c r="L92" s="849">
        <v>6080</v>
      </c>
      <c r="M92" s="832">
        <v>1</v>
      </c>
      <c r="N92" s="832">
        <v>380</v>
      </c>
      <c r="O92" s="849">
        <v>34</v>
      </c>
      <c r="P92" s="849">
        <v>12954</v>
      </c>
      <c r="Q92" s="837">
        <v>2.1305921052631578</v>
      </c>
      <c r="R92" s="850">
        <v>381</v>
      </c>
    </row>
    <row r="93" spans="1:18" ht="14.4" customHeight="1" x14ac:dyDescent="0.3">
      <c r="A93" s="831" t="s">
        <v>2923</v>
      </c>
      <c r="B93" s="832" t="s">
        <v>2924</v>
      </c>
      <c r="C93" s="832" t="s">
        <v>588</v>
      </c>
      <c r="D93" s="832" t="s">
        <v>2919</v>
      </c>
      <c r="E93" s="832" t="s">
        <v>3046</v>
      </c>
      <c r="F93" s="832" t="s">
        <v>3047</v>
      </c>
      <c r="G93" s="849"/>
      <c r="H93" s="849"/>
      <c r="I93" s="832"/>
      <c r="J93" s="832"/>
      <c r="K93" s="849">
        <v>2</v>
      </c>
      <c r="L93" s="849">
        <v>544</v>
      </c>
      <c r="M93" s="832">
        <v>1</v>
      </c>
      <c r="N93" s="832">
        <v>272</v>
      </c>
      <c r="O93" s="849"/>
      <c r="P93" s="849"/>
      <c r="Q93" s="837"/>
      <c r="R93" s="850"/>
    </row>
    <row r="94" spans="1:18" ht="14.4" customHeight="1" x14ac:dyDescent="0.3">
      <c r="A94" s="831" t="s">
        <v>2923</v>
      </c>
      <c r="B94" s="832" t="s">
        <v>2924</v>
      </c>
      <c r="C94" s="832" t="s">
        <v>588</v>
      </c>
      <c r="D94" s="832" t="s">
        <v>2919</v>
      </c>
      <c r="E94" s="832" t="s">
        <v>3046</v>
      </c>
      <c r="F94" s="832" t="s">
        <v>3048</v>
      </c>
      <c r="G94" s="849">
        <v>2</v>
      </c>
      <c r="H94" s="849">
        <v>544</v>
      </c>
      <c r="I94" s="832">
        <v>2</v>
      </c>
      <c r="J94" s="832">
        <v>272</v>
      </c>
      <c r="K94" s="849">
        <v>1</v>
      </c>
      <c r="L94" s="849">
        <v>272</v>
      </c>
      <c r="M94" s="832">
        <v>1</v>
      </c>
      <c r="N94" s="832">
        <v>272</v>
      </c>
      <c r="O94" s="849">
        <v>1</v>
      </c>
      <c r="P94" s="849">
        <v>273</v>
      </c>
      <c r="Q94" s="837">
        <v>1.0036764705882353</v>
      </c>
      <c r="R94" s="850">
        <v>273</v>
      </c>
    </row>
    <row r="95" spans="1:18" ht="14.4" customHeight="1" x14ac:dyDescent="0.3">
      <c r="A95" s="831" t="s">
        <v>2923</v>
      </c>
      <c r="B95" s="832" t="s">
        <v>2924</v>
      </c>
      <c r="C95" s="832" t="s">
        <v>588</v>
      </c>
      <c r="D95" s="832" t="s">
        <v>2919</v>
      </c>
      <c r="E95" s="832" t="s">
        <v>3049</v>
      </c>
      <c r="F95" s="832" t="s">
        <v>3031</v>
      </c>
      <c r="G95" s="849"/>
      <c r="H95" s="849"/>
      <c r="I95" s="832"/>
      <c r="J95" s="832"/>
      <c r="K95" s="849"/>
      <c r="L95" s="849"/>
      <c r="M95" s="832"/>
      <c r="N95" s="832"/>
      <c r="O95" s="849">
        <v>1</v>
      </c>
      <c r="P95" s="849">
        <v>354</v>
      </c>
      <c r="Q95" s="837"/>
      <c r="R95" s="850">
        <v>354</v>
      </c>
    </row>
    <row r="96" spans="1:18" ht="14.4" customHeight="1" x14ac:dyDescent="0.3">
      <c r="A96" s="831" t="s">
        <v>2923</v>
      </c>
      <c r="B96" s="832" t="s">
        <v>2924</v>
      </c>
      <c r="C96" s="832" t="s">
        <v>588</v>
      </c>
      <c r="D96" s="832" t="s">
        <v>2919</v>
      </c>
      <c r="E96" s="832" t="s">
        <v>3050</v>
      </c>
      <c r="F96" s="832" t="s">
        <v>3051</v>
      </c>
      <c r="G96" s="849"/>
      <c r="H96" s="849"/>
      <c r="I96" s="832"/>
      <c r="J96" s="832"/>
      <c r="K96" s="849">
        <v>1</v>
      </c>
      <c r="L96" s="849">
        <v>404</v>
      </c>
      <c r="M96" s="832">
        <v>1</v>
      </c>
      <c r="N96" s="832">
        <v>404</v>
      </c>
      <c r="O96" s="849">
        <v>1</v>
      </c>
      <c r="P96" s="849">
        <v>405</v>
      </c>
      <c r="Q96" s="837">
        <v>1.0024752475247525</v>
      </c>
      <c r="R96" s="850">
        <v>405</v>
      </c>
    </row>
    <row r="97" spans="1:18" ht="14.4" customHeight="1" x14ac:dyDescent="0.3">
      <c r="A97" s="831" t="s">
        <v>2923</v>
      </c>
      <c r="B97" s="832" t="s">
        <v>2924</v>
      </c>
      <c r="C97" s="832" t="s">
        <v>588</v>
      </c>
      <c r="D97" s="832" t="s">
        <v>2919</v>
      </c>
      <c r="E97" s="832" t="s">
        <v>3050</v>
      </c>
      <c r="F97" s="832" t="s">
        <v>3022</v>
      </c>
      <c r="G97" s="849">
        <v>2</v>
      </c>
      <c r="H97" s="849">
        <v>808</v>
      </c>
      <c r="I97" s="832"/>
      <c r="J97" s="832">
        <v>404</v>
      </c>
      <c r="K97" s="849"/>
      <c r="L97" s="849"/>
      <c r="M97" s="832"/>
      <c r="N97" s="832"/>
      <c r="O97" s="849">
        <v>1</v>
      </c>
      <c r="P97" s="849">
        <v>405</v>
      </c>
      <c r="Q97" s="837"/>
      <c r="R97" s="850">
        <v>405</v>
      </c>
    </row>
    <row r="98" spans="1:18" ht="14.4" customHeight="1" x14ac:dyDescent="0.3">
      <c r="A98" s="831" t="s">
        <v>2923</v>
      </c>
      <c r="B98" s="832" t="s">
        <v>2924</v>
      </c>
      <c r="C98" s="832" t="s">
        <v>588</v>
      </c>
      <c r="D98" s="832" t="s">
        <v>2919</v>
      </c>
      <c r="E98" s="832" t="s">
        <v>3052</v>
      </c>
      <c r="F98" s="832" t="s">
        <v>3053</v>
      </c>
      <c r="G98" s="849"/>
      <c r="H98" s="849"/>
      <c r="I98" s="832"/>
      <c r="J98" s="832"/>
      <c r="K98" s="849">
        <v>1</v>
      </c>
      <c r="L98" s="849">
        <v>449</v>
      </c>
      <c r="M98" s="832">
        <v>1</v>
      </c>
      <c r="N98" s="832">
        <v>449</v>
      </c>
      <c r="O98" s="849"/>
      <c r="P98" s="849"/>
      <c r="Q98" s="837"/>
      <c r="R98" s="850"/>
    </row>
    <row r="99" spans="1:18" ht="14.4" customHeight="1" x14ac:dyDescent="0.3">
      <c r="A99" s="831" t="s">
        <v>2923</v>
      </c>
      <c r="B99" s="832" t="s">
        <v>2924</v>
      </c>
      <c r="C99" s="832" t="s">
        <v>591</v>
      </c>
      <c r="D99" s="832" t="s">
        <v>2919</v>
      </c>
      <c r="E99" s="832" t="s">
        <v>2978</v>
      </c>
      <c r="F99" s="832" t="s">
        <v>2979</v>
      </c>
      <c r="G99" s="849">
        <v>16</v>
      </c>
      <c r="H99" s="849">
        <v>4016</v>
      </c>
      <c r="I99" s="832">
        <v>1</v>
      </c>
      <c r="J99" s="832">
        <v>251</v>
      </c>
      <c r="K99" s="849">
        <v>16</v>
      </c>
      <c r="L99" s="849">
        <v>4016</v>
      </c>
      <c r="M99" s="832">
        <v>1</v>
      </c>
      <c r="N99" s="832">
        <v>251</v>
      </c>
      <c r="O99" s="849">
        <v>19</v>
      </c>
      <c r="P99" s="849">
        <v>4788</v>
      </c>
      <c r="Q99" s="837">
        <v>1.1922310756972112</v>
      </c>
      <c r="R99" s="850">
        <v>252</v>
      </c>
    </row>
    <row r="100" spans="1:18" ht="14.4" customHeight="1" x14ac:dyDescent="0.3">
      <c r="A100" s="831" t="s">
        <v>2923</v>
      </c>
      <c r="B100" s="832" t="s">
        <v>2924</v>
      </c>
      <c r="C100" s="832" t="s">
        <v>591</v>
      </c>
      <c r="D100" s="832" t="s">
        <v>2919</v>
      </c>
      <c r="E100" s="832" t="s">
        <v>2978</v>
      </c>
      <c r="F100" s="832" t="s">
        <v>2980</v>
      </c>
      <c r="G100" s="849">
        <v>12</v>
      </c>
      <c r="H100" s="849">
        <v>3012</v>
      </c>
      <c r="I100" s="832">
        <v>0.8571428571428571</v>
      </c>
      <c r="J100" s="832">
        <v>251</v>
      </c>
      <c r="K100" s="849">
        <v>14</v>
      </c>
      <c r="L100" s="849">
        <v>3514</v>
      </c>
      <c r="M100" s="832">
        <v>1</v>
      </c>
      <c r="N100" s="832">
        <v>251</v>
      </c>
      <c r="O100" s="849">
        <v>18</v>
      </c>
      <c r="P100" s="849">
        <v>4536</v>
      </c>
      <c r="Q100" s="837">
        <v>1.2908366533864541</v>
      </c>
      <c r="R100" s="850">
        <v>252</v>
      </c>
    </row>
    <row r="101" spans="1:18" ht="14.4" customHeight="1" x14ac:dyDescent="0.3">
      <c r="A101" s="831" t="s">
        <v>2923</v>
      </c>
      <c r="B101" s="832" t="s">
        <v>2924</v>
      </c>
      <c r="C101" s="832" t="s">
        <v>591</v>
      </c>
      <c r="D101" s="832" t="s">
        <v>2919</v>
      </c>
      <c r="E101" s="832" t="s">
        <v>3018</v>
      </c>
      <c r="F101" s="832" t="s">
        <v>3019</v>
      </c>
      <c r="G101" s="849">
        <v>25</v>
      </c>
      <c r="H101" s="849">
        <v>3150</v>
      </c>
      <c r="I101" s="832">
        <v>0.625</v>
      </c>
      <c r="J101" s="832">
        <v>126</v>
      </c>
      <c r="K101" s="849">
        <v>40</v>
      </c>
      <c r="L101" s="849">
        <v>5040</v>
      </c>
      <c r="M101" s="832">
        <v>1</v>
      </c>
      <c r="N101" s="832">
        <v>126</v>
      </c>
      <c r="O101" s="849">
        <v>50</v>
      </c>
      <c r="P101" s="849">
        <v>6350</v>
      </c>
      <c r="Q101" s="837">
        <v>1.2599206349206349</v>
      </c>
      <c r="R101" s="850">
        <v>127</v>
      </c>
    </row>
    <row r="102" spans="1:18" ht="14.4" customHeight="1" x14ac:dyDescent="0.3">
      <c r="A102" s="831" t="s">
        <v>2923</v>
      </c>
      <c r="B102" s="832" t="s">
        <v>2924</v>
      </c>
      <c r="C102" s="832" t="s">
        <v>591</v>
      </c>
      <c r="D102" s="832" t="s">
        <v>2919</v>
      </c>
      <c r="E102" s="832" t="s">
        <v>3018</v>
      </c>
      <c r="F102" s="832" t="s">
        <v>3020</v>
      </c>
      <c r="G102" s="849">
        <v>32</v>
      </c>
      <c r="H102" s="849">
        <v>4032</v>
      </c>
      <c r="I102" s="832">
        <v>1.1428571428571428</v>
      </c>
      <c r="J102" s="832">
        <v>126</v>
      </c>
      <c r="K102" s="849">
        <v>28</v>
      </c>
      <c r="L102" s="849">
        <v>3528</v>
      </c>
      <c r="M102" s="832">
        <v>1</v>
      </c>
      <c r="N102" s="832">
        <v>126</v>
      </c>
      <c r="O102" s="849">
        <v>20</v>
      </c>
      <c r="P102" s="849">
        <v>2540</v>
      </c>
      <c r="Q102" s="837">
        <v>0.71995464852607705</v>
      </c>
      <c r="R102" s="850">
        <v>127</v>
      </c>
    </row>
    <row r="103" spans="1:18" ht="14.4" customHeight="1" x14ac:dyDescent="0.3">
      <c r="A103" s="831" t="s">
        <v>2923</v>
      </c>
      <c r="B103" s="832" t="s">
        <v>2924</v>
      </c>
      <c r="C103" s="832" t="s">
        <v>591</v>
      </c>
      <c r="D103" s="832" t="s">
        <v>2919</v>
      </c>
      <c r="E103" s="832" t="s">
        <v>3021</v>
      </c>
      <c r="F103" s="832" t="s">
        <v>3051</v>
      </c>
      <c r="G103" s="849"/>
      <c r="H103" s="849"/>
      <c r="I103" s="832"/>
      <c r="J103" s="832"/>
      <c r="K103" s="849"/>
      <c r="L103" s="849"/>
      <c r="M103" s="832"/>
      <c r="N103" s="832"/>
      <c r="O103" s="849">
        <v>2</v>
      </c>
      <c r="P103" s="849">
        <v>664</v>
      </c>
      <c r="Q103" s="837"/>
      <c r="R103" s="850">
        <v>332</v>
      </c>
    </row>
    <row r="104" spans="1:18" ht="14.4" customHeight="1" x14ac:dyDescent="0.3">
      <c r="A104" s="831" t="s">
        <v>2923</v>
      </c>
      <c r="B104" s="832" t="s">
        <v>2924</v>
      </c>
      <c r="C104" s="832" t="s">
        <v>591</v>
      </c>
      <c r="D104" s="832" t="s">
        <v>2919</v>
      </c>
      <c r="E104" s="832" t="s">
        <v>3021</v>
      </c>
      <c r="F104" s="832" t="s">
        <v>3022</v>
      </c>
      <c r="G104" s="849">
        <v>6</v>
      </c>
      <c r="H104" s="849">
        <v>1986</v>
      </c>
      <c r="I104" s="832"/>
      <c r="J104" s="832">
        <v>331</v>
      </c>
      <c r="K104" s="849"/>
      <c r="L104" s="849"/>
      <c r="M104" s="832"/>
      <c r="N104" s="832"/>
      <c r="O104" s="849">
        <v>1</v>
      </c>
      <c r="P104" s="849">
        <v>332</v>
      </c>
      <c r="Q104" s="837"/>
      <c r="R104" s="850">
        <v>332</v>
      </c>
    </row>
    <row r="105" spans="1:18" ht="14.4" customHeight="1" x14ac:dyDescent="0.3">
      <c r="A105" s="831" t="s">
        <v>2923</v>
      </c>
      <c r="B105" s="832" t="s">
        <v>2924</v>
      </c>
      <c r="C105" s="832" t="s">
        <v>591</v>
      </c>
      <c r="D105" s="832" t="s">
        <v>2919</v>
      </c>
      <c r="E105" s="832" t="s">
        <v>3023</v>
      </c>
      <c r="F105" s="832" t="s">
        <v>3024</v>
      </c>
      <c r="G105" s="849">
        <v>13</v>
      </c>
      <c r="H105" s="849">
        <v>6435</v>
      </c>
      <c r="I105" s="832">
        <v>1.1818181818181819</v>
      </c>
      <c r="J105" s="832">
        <v>495</v>
      </c>
      <c r="K105" s="849">
        <v>11</v>
      </c>
      <c r="L105" s="849">
        <v>5445</v>
      </c>
      <c r="M105" s="832">
        <v>1</v>
      </c>
      <c r="N105" s="832">
        <v>495</v>
      </c>
      <c r="O105" s="849">
        <v>6</v>
      </c>
      <c r="P105" s="849">
        <v>2976</v>
      </c>
      <c r="Q105" s="837">
        <v>0.54655647382920114</v>
      </c>
      <c r="R105" s="850">
        <v>496</v>
      </c>
    </row>
    <row r="106" spans="1:18" ht="14.4" customHeight="1" x14ac:dyDescent="0.3">
      <c r="A106" s="831" t="s">
        <v>2923</v>
      </c>
      <c r="B106" s="832" t="s">
        <v>2924</v>
      </c>
      <c r="C106" s="832" t="s">
        <v>591</v>
      </c>
      <c r="D106" s="832" t="s">
        <v>2919</v>
      </c>
      <c r="E106" s="832" t="s">
        <v>3023</v>
      </c>
      <c r="F106" s="832" t="s">
        <v>3025</v>
      </c>
      <c r="G106" s="849">
        <v>1</v>
      </c>
      <c r="H106" s="849">
        <v>495</v>
      </c>
      <c r="I106" s="832">
        <v>0.16666666666666666</v>
      </c>
      <c r="J106" s="832">
        <v>495</v>
      </c>
      <c r="K106" s="849">
        <v>6</v>
      </c>
      <c r="L106" s="849">
        <v>2970</v>
      </c>
      <c r="M106" s="832">
        <v>1</v>
      </c>
      <c r="N106" s="832">
        <v>495</v>
      </c>
      <c r="O106" s="849"/>
      <c r="P106" s="849"/>
      <c r="Q106" s="837"/>
      <c r="R106" s="850"/>
    </row>
    <row r="107" spans="1:18" ht="14.4" customHeight="1" x14ac:dyDescent="0.3">
      <c r="A107" s="831" t="s">
        <v>2923</v>
      </c>
      <c r="B107" s="832" t="s">
        <v>2924</v>
      </c>
      <c r="C107" s="832" t="s">
        <v>591</v>
      </c>
      <c r="D107" s="832" t="s">
        <v>2919</v>
      </c>
      <c r="E107" s="832" t="s">
        <v>3026</v>
      </c>
      <c r="F107" s="832" t="s">
        <v>3024</v>
      </c>
      <c r="G107" s="849">
        <v>16</v>
      </c>
      <c r="H107" s="849">
        <v>9088</v>
      </c>
      <c r="I107" s="832">
        <v>2.6666666666666665</v>
      </c>
      <c r="J107" s="832">
        <v>568</v>
      </c>
      <c r="K107" s="849">
        <v>6</v>
      </c>
      <c r="L107" s="849">
        <v>3408</v>
      </c>
      <c r="M107" s="832">
        <v>1</v>
      </c>
      <c r="N107" s="832">
        <v>568</v>
      </c>
      <c r="O107" s="849">
        <v>12</v>
      </c>
      <c r="P107" s="849">
        <v>6828</v>
      </c>
      <c r="Q107" s="837">
        <v>2.0035211267605635</v>
      </c>
      <c r="R107" s="850">
        <v>569</v>
      </c>
    </row>
    <row r="108" spans="1:18" ht="14.4" customHeight="1" x14ac:dyDescent="0.3">
      <c r="A108" s="831" t="s">
        <v>2923</v>
      </c>
      <c r="B108" s="832" t="s">
        <v>2924</v>
      </c>
      <c r="C108" s="832" t="s">
        <v>591</v>
      </c>
      <c r="D108" s="832" t="s">
        <v>2919</v>
      </c>
      <c r="E108" s="832" t="s">
        <v>3026</v>
      </c>
      <c r="F108" s="832" t="s">
        <v>3025</v>
      </c>
      <c r="G108" s="849">
        <v>3</v>
      </c>
      <c r="H108" s="849">
        <v>1704</v>
      </c>
      <c r="I108" s="832">
        <v>0.27272727272727271</v>
      </c>
      <c r="J108" s="832">
        <v>568</v>
      </c>
      <c r="K108" s="849">
        <v>11</v>
      </c>
      <c r="L108" s="849">
        <v>6248</v>
      </c>
      <c r="M108" s="832">
        <v>1</v>
      </c>
      <c r="N108" s="832">
        <v>568</v>
      </c>
      <c r="O108" s="849">
        <v>8</v>
      </c>
      <c r="P108" s="849">
        <v>4552</v>
      </c>
      <c r="Q108" s="837">
        <v>0.72855313700384128</v>
      </c>
      <c r="R108" s="850">
        <v>569</v>
      </c>
    </row>
    <row r="109" spans="1:18" ht="14.4" customHeight="1" x14ac:dyDescent="0.3">
      <c r="A109" s="831" t="s">
        <v>2923</v>
      </c>
      <c r="B109" s="832" t="s">
        <v>2924</v>
      </c>
      <c r="C109" s="832" t="s">
        <v>591</v>
      </c>
      <c r="D109" s="832" t="s">
        <v>2919</v>
      </c>
      <c r="E109" s="832" t="s">
        <v>3027</v>
      </c>
      <c r="F109" s="832" t="s">
        <v>3028</v>
      </c>
      <c r="G109" s="849">
        <v>2</v>
      </c>
      <c r="H109" s="849">
        <v>1522</v>
      </c>
      <c r="I109" s="832"/>
      <c r="J109" s="832">
        <v>761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2923</v>
      </c>
      <c r="B110" s="832" t="s">
        <v>2924</v>
      </c>
      <c r="C110" s="832" t="s">
        <v>591</v>
      </c>
      <c r="D110" s="832" t="s">
        <v>2919</v>
      </c>
      <c r="E110" s="832" t="s">
        <v>3029</v>
      </c>
      <c r="F110" s="832" t="s">
        <v>3030</v>
      </c>
      <c r="G110" s="849"/>
      <c r="H110" s="849"/>
      <c r="I110" s="832"/>
      <c r="J110" s="832"/>
      <c r="K110" s="849">
        <v>3</v>
      </c>
      <c r="L110" s="849">
        <v>1386</v>
      </c>
      <c r="M110" s="832">
        <v>1</v>
      </c>
      <c r="N110" s="832">
        <v>462</v>
      </c>
      <c r="O110" s="849">
        <v>3</v>
      </c>
      <c r="P110" s="849">
        <v>1392</v>
      </c>
      <c r="Q110" s="837">
        <v>1.0043290043290043</v>
      </c>
      <c r="R110" s="850">
        <v>464</v>
      </c>
    </row>
    <row r="111" spans="1:18" ht="14.4" customHeight="1" x14ac:dyDescent="0.3">
      <c r="A111" s="831" t="s">
        <v>2923</v>
      </c>
      <c r="B111" s="832" t="s">
        <v>2924</v>
      </c>
      <c r="C111" s="832" t="s">
        <v>591</v>
      </c>
      <c r="D111" s="832" t="s">
        <v>2919</v>
      </c>
      <c r="E111" s="832" t="s">
        <v>3029</v>
      </c>
      <c r="F111" s="832" t="s">
        <v>3031</v>
      </c>
      <c r="G111" s="849">
        <v>5</v>
      </c>
      <c r="H111" s="849">
        <v>2310</v>
      </c>
      <c r="I111" s="832"/>
      <c r="J111" s="832">
        <v>462</v>
      </c>
      <c r="K111" s="849"/>
      <c r="L111" s="849"/>
      <c r="M111" s="832"/>
      <c r="N111" s="832"/>
      <c r="O111" s="849">
        <v>2</v>
      </c>
      <c r="P111" s="849">
        <v>928</v>
      </c>
      <c r="Q111" s="837"/>
      <c r="R111" s="850">
        <v>464</v>
      </c>
    </row>
    <row r="112" spans="1:18" ht="14.4" customHeight="1" x14ac:dyDescent="0.3">
      <c r="A112" s="831" t="s">
        <v>2923</v>
      </c>
      <c r="B112" s="832" t="s">
        <v>2924</v>
      </c>
      <c r="C112" s="832" t="s">
        <v>591</v>
      </c>
      <c r="D112" s="832" t="s">
        <v>2919</v>
      </c>
      <c r="E112" s="832" t="s">
        <v>3036</v>
      </c>
      <c r="F112" s="832" t="s">
        <v>3037</v>
      </c>
      <c r="G112" s="849">
        <v>1</v>
      </c>
      <c r="H112" s="849">
        <v>215</v>
      </c>
      <c r="I112" s="832"/>
      <c r="J112" s="832">
        <v>215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2923</v>
      </c>
      <c r="B113" s="832" t="s">
        <v>2924</v>
      </c>
      <c r="C113" s="832" t="s">
        <v>591</v>
      </c>
      <c r="D113" s="832" t="s">
        <v>2919</v>
      </c>
      <c r="E113" s="832" t="s">
        <v>3036</v>
      </c>
      <c r="F113" s="832" t="s">
        <v>3038</v>
      </c>
      <c r="G113" s="849"/>
      <c r="H113" s="849"/>
      <c r="I113" s="832"/>
      <c r="J113" s="832"/>
      <c r="K113" s="849"/>
      <c r="L113" s="849"/>
      <c r="M113" s="832"/>
      <c r="N113" s="832"/>
      <c r="O113" s="849">
        <v>1</v>
      </c>
      <c r="P113" s="849">
        <v>215</v>
      </c>
      <c r="Q113" s="837"/>
      <c r="R113" s="850">
        <v>215</v>
      </c>
    </row>
    <row r="114" spans="1:18" ht="14.4" customHeight="1" x14ac:dyDescent="0.3">
      <c r="A114" s="831" t="s">
        <v>2923</v>
      </c>
      <c r="B114" s="832" t="s">
        <v>2924</v>
      </c>
      <c r="C114" s="832" t="s">
        <v>591</v>
      </c>
      <c r="D114" s="832" t="s">
        <v>2919</v>
      </c>
      <c r="E114" s="832" t="s">
        <v>3039</v>
      </c>
      <c r="F114" s="832" t="s">
        <v>3040</v>
      </c>
      <c r="G114" s="849">
        <v>13</v>
      </c>
      <c r="H114" s="849">
        <v>1105</v>
      </c>
      <c r="I114" s="832"/>
      <c r="J114" s="832">
        <v>85</v>
      </c>
      <c r="K114" s="849"/>
      <c r="L114" s="849"/>
      <c r="M114" s="832"/>
      <c r="N114" s="832"/>
      <c r="O114" s="849">
        <v>9</v>
      </c>
      <c r="P114" s="849">
        <v>774</v>
      </c>
      <c r="Q114" s="837"/>
      <c r="R114" s="850">
        <v>86</v>
      </c>
    </row>
    <row r="115" spans="1:18" ht="14.4" customHeight="1" x14ac:dyDescent="0.3">
      <c r="A115" s="831" t="s">
        <v>2923</v>
      </c>
      <c r="B115" s="832" t="s">
        <v>2924</v>
      </c>
      <c r="C115" s="832" t="s">
        <v>591</v>
      </c>
      <c r="D115" s="832" t="s">
        <v>2919</v>
      </c>
      <c r="E115" s="832" t="s">
        <v>3039</v>
      </c>
      <c r="F115" s="832" t="s">
        <v>3041</v>
      </c>
      <c r="G115" s="849"/>
      <c r="H115" s="849"/>
      <c r="I115" s="832"/>
      <c r="J115" s="832"/>
      <c r="K115" s="849">
        <v>3</v>
      </c>
      <c r="L115" s="849">
        <v>255</v>
      </c>
      <c r="M115" s="832">
        <v>1</v>
      </c>
      <c r="N115" s="832">
        <v>85</v>
      </c>
      <c r="O115" s="849">
        <v>-2</v>
      </c>
      <c r="P115" s="849">
        <v>-172</v>
      </c>
      <c r="Q115" s="837">
        <v>-0.67450980392156867</v>
      </c>
      <c r="R115" s="850">
        <v>86</v>
      </c>
    </row>
    <row r="116" spans="1:18" ht="14.4" customHeight="1" x14ac:dyDescent="0.3">
      <c r="A116" s="831" t="s">
        <v>2923</v>
      </c>
      <c r="B116" s="832" t="s">
        <v>2924</v>
      </c>
      <c r="C116" s="832" t="s">
        <v>591</v>
      </c>
      <c r="D116" s="832" t="s">
        <v>2919</v>
      </c>
      <c r="E116" s="832" t="s">
        <v>2993</v>
      </c>
      <c r="F116" s="832" t="s">
        <v>2994</v>
      </c>
      <c r="G116" s="849">
        <v>1</v>
      </c>
      <c r="H116" s="849">
        <v>120</v>
      </c>
      <c r="I116" s="832"/>
      <c r="J116" s="832">
        <v>120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2923</v>
      </c>
      <c r="B117" s="832" t="s">
        <v>2924</v>
      </c>
      <c r="C117" s="832" t="s">
        <v>591</v>
      </c>
      <c r="D117" s="832" t="s">
        <v>2919</v>
      </c>
      <c r="E117" s="832" t="s">
        <v>2993</v>
      </c>
      <c r="F117" s="832" t="s">
        <v>2995</v>
      </c>
      <c r="G117" s="849"/>
      <c r="H117" s="849"/>
      <c r="I117" s="832"/>
      <c r="J117" s="832"/>
      <c r="K117" s="849"/>
      <c r="L117" s="849"/>
      <c r="M117" s="832"/>
      <c r="N117" s="832"/>
      <c r="O117" s="849">
        <v>1</v>
      </c>
      <c r="P117" s="849">
        <v>121</v>
      </c>
      <c r="Q117" s="837"/>
      <c r="R117" s="850">
        <v>121</v>
      </c>
    </row>
    <row r="118" spans="1:18" ht="14.4" customHeight="1" x14ac:dyDescent="0.3">
      <c r="A118" s="831" t="s">
        <v>2923</v>
      </c>
      <c r="B118" s="832" t="s">
        <v>2924</v>
      </c>
      <c r="C118" s="832" t="s">
        <v>591</v>
      </c>
      <c r="D118" s="832" t="s">
        <v>2919</v>
      </c>
      <c r="E118" s="832" t="s">
        <v>3042</v>
      </c>
      <c r="F118" s="832" t="s">
        <v>3043</v>
      </c>
      <c r="G118" s="849">
        <v>2</v>
      </c>
      <c r="H118" s="849">
        <v>614</v>
      </c>
      <c r="I118" s="832"/>
      <c r="J118" s="832">
        <v>307</v>
      </c>
      <c r="K118" s="849"/>
      <c r="L118" s="849"/>
      <c r="M118" s="832"/>
      <c r="N118" s="832"/>
      <c r="O118" s="849">
        <v>2</v>
      </c>
      <c r="P118" s="849">
        <v>616</v>
      </c>
      <c r="Q118" s="837"/>
      <c r="R118" s="850">
        <v>308</v>
      </c>
    </row>
    <row r="119" spans="1:18" ht="14.4" customHeight="1" x14ac:dyDescent="0.3">
      <c r="A119" s="831" t="s">
        <v>2923</v>
      </c>
      <c r="B119" s="832" t="s">
        <v>2924</v>
      </c>
      <c r="C119" s="832" t="s">
        <v>591</v>
      </c>
      <c r="D119" s="832" t="s">
        <v>2919</v>
      </c>
      <c r="E119" s="832" t="s">
        <v>3042</v>
      </c>
      <c r="F119" s="832" t="s">
        <v>3044</v>
      </c>
      <c r="G119" s="849">
        <v>9</v>
      </c>
      <c r="H119" s="849">
        <v>2763</v>
      </c>
      <c r="I119" s="832">
        <v>3</v>
      </c>
      <c r="J119" s="832">
        <v>307</v>
      </c>
      <c r="K119" s="849">
        <v>3</v>
      </c>
      <c r="L119" s="849">
        <v>921</v>
      </c>
      <c r="M119" s="832">
        <v>1</v>
      </c>
      <c r="N119" s="832">
        <v>307</v>
      </c>
      <c r="O119" s="849">
        <v>9</v>
      </c>
      <c r="P119" s="849">
        <v>2772</v>
      </c>
      <c r="Q119" s="837">
        <v>3.009771986970684</v>
      </c>
      <c r="R119" s="850">
        <v>308</v>
      </c>
    </row>
    <row r="120" spans="1:18" ht="14.4" customHeight="1" x14ac:dyDescent="0.3">
      <c r="A120" s="831" t="s">
        <v>2923</v>
      </c>
      <c r="B120" s="832" t="s">
        <v>2924</v>
      </c>
      <c r="C120" s="832" t="s">
        <v>591</v>
      </c>
      <c r="D120" s="832" t="s">
        <v>2919</v>
      </c>
      <c r="E120" s="832" t="s">
        <v>3054</v>
      </c>
      <c r="F120" s="832" t="s">
        <v>3037</v>
      </c>
      <c r="G120" s="849"/>
      <c r="H120" s="849"/>
      <c r="I120" s="832"/>
      <c r="J120" s="832"/>
      <c r="K120" s="849">
        <v>1</v>
      </c>
      <c r="L120" s="849">
        <v>178</v>
      </c>
      <c r="M120" s="832">
        <v>1</v>
      </c>
      <c r="N120" s="832">
        <v>178</v>
      </c>
      <c r="O120" s="849"/>
      <c r="P120" s="849"/>
      <c r="Q120" s="837"/>
      <c r="R120" s="850"/>
    </row>
    <row r="121" spans="1:18" ht="14.4" customHeight="1" x14ac:dyDescent="0.3">
      <c r="A121" s="831" t="s">
        <v>2923</v>
      </c>
      <c r="B121" s="832" t="s">
        <v>2924</v>
      </c>
      <c r="C121" s="832" t="s">
        <v>591</v>
      </c>
      <c r="D121" s="832" t="s">
        <v>2919</v>
      </c>
      <c r="E121" s="832" t="s">
        <v>3045</v>
      </c>
      <c r="F121" s="832" t="s">
        <v>3043</v>
      </c>
      <c r="G121" s="849">
        <v>7</v>
      </c>
      <c r="H121" s="849">
        <v>2660</v>
      </c>
      <c r="I121" s="832">
        <v>0.875</v>
      </c>
      <c r="J121" s="832">
        <v>380</v>
      </c>
      <c r="K121" s="849">
        <v>8</v>
      </c>
      <c r="L121" s="849">
        <v>3040</v>
      </c>
      <c r="M121" s="832">
        <v>1</v>
      </c>
      <c r="N121" s="832">
        <v>380</v>
      </c>
      <c r="O121" s="849">
        <v>13</v>
      </c>
      <c r="P121" s="849">
        <v>4953</v>
      </c>
      <c r="Q121" s="837">
        <v>1.6292763157894736</v>
      </c>
      <c r="R121" s="850">
        <v>381</v>
      </c>
    </row>
    <row r="122" spans="1:18" ht="14.4" customHeight="1" x14ac:dyDescent="0.3">
      <c r="A122" s="831" t="s">
        <v>2923</v>
      </c>
      <c r="B122" s="832" t="s">
        <v>2924</v>
      </c>
      <c r="C122" s="832" t="s">
        <v>591</v>
      </c>
      <c r="D122" s="832" t="s">
        <v>2919</v>
      </c>
      <c r="E122" s="832" t="s">
        <v>3045</v>
      </c>
      <c r="F122" s="832" t="s">
        <v>3044</v>
      </c>
      <c r="G122" s="849">
        <v>7</v>
      </c>
      <c r="H122" s="849">
        <v>2660</v>
      </c>
      <c r="I122" s="832">
        <v>1.4</v>
      </c>
      <c r="J122" s="832">
        <v>380</v>
      </c>
      <c r="K122" s="849">
        <v>5</v>
      </c>
      <c r="L122" s="849">
        <v>1900</v>
      </c>
      <c r="M122" s="832">
        <v>1</v>
      </c>
      <c r="N122" s="832">
        <v>380</v>
      </c>
      <c r="O122" s="849">
        <v>9</v>
      </c>
      <c r="P122" s="849">
        <v>3429</v>
      </c>
      <c r="Q122" s="837">
        <v>1.8047368421052632</v>
      </c>
      <c r="R122" s="850">
        <v>381</v>
      </c>
    </row>
    <row r="123" spans="1:18" ht="14.4" customHeight="1" x14ac:dyDescent="0.3">
      <c r="A123" s="831" t="s">
        <v>2923</v>
      </c>
      <c r="B123" s="832" t="s">
        <v>2924</v>
      </c>
      <c r="C123" s="832" t="s">
        <v>591</v>
      </c>
      <c r="D123" s="832" t="s">
        <v>2919</v>
      </c>
      <c r="E123" s="832" t="s">
        <v>3046</v>
      </c>
      <c r="F123" s="832" t="s">
        <v>3047</v>
      </c>
      <c r="G123" s="849">
        <v>3</v>
      </c>
      <c r="H123" s="849">
        <v>816</v>
      </c>
      <c r="I123" s="832">
        <v>1.5</v>
      </c>
      <c r="J123" s="832">
        <v>272</v>
      </c>
      <c r="K123" s="849">
        <v>2</v>
      </c>
      <c r="L123" s="849">
        <v>544</v>
      </c>
      <c r="M123" s="832">
        <v>1</v>
      </c>
      <c r="N123" s="832">
        <v>272</v>
      </c>
      <c r="O123" s="849">
        <v>4</v>
      </c>
      <c r="P123" s="849">
        <v>1092</v>
      </c>
      <c r="Q123" s="837">
        <v>2.0073529411764706</v>
      </c>
      <c r="R123" s="850">
        <v>273</v>
      </c>
    </row>
    <row r="124" spans="1:18" ht="14.4" customHeight="1" x14ac:dyDescent="0.3">
      <c r="A124" s="831" t="s">
        <v>2923</v>
      </c>
      <c r="B124" s="832" t="s">
        <v>2924</v>
      </c>
      <c r="C124" s="832" t="s">
        <v>591</v>
      </c>
      <c r="D124" s="832" t="s">
        <v>2919</v>
      </c>
      <c r="E124" s="832" t="s">
        <v>3046</v>
      </c>
      <c r="F124" s="832" t="s">
        <v>3048</v>
      </c>
      <c r="G124" s="849">
        <v>1</v>
      </c>
      <c r="H124" s="849">
        <v>272</v>
      </c>
      <c r="I124" s="832"/>
      <c r="J124" s="832">
        <v>272</v>
      </c>
      <c r="K124" s="849"/>
      <c r="L124" s="849"/>
      <c r="M124" s="832"/>
      <c r="N124" s="832"/>
      <c r="O124" s="849">
        <v>5</v>
      </c>
      <c r="P124" s="849">
        <v>1365</v>
      </c>
      <c r="Q124" s="837"/>
      <c r="R124" s="850">
        <v>273</v>
      </c>
    </row>
    <row r="125" spans="1:18" ht="14.4" customHeight="1" x14ac:dyDescent="0.3">
      <c r="A125" s="831" t="s">
        <v>2923</v>
      </c>
      <c r="B125" s="832" t="s">
        <v>2924</v>
      </c>
      <c r="C125" s="832" t="s">
        <v>591</v>
      </c>
      <c r="D125" s="832" t="s">
        <v>2919</v>
      </c>
      <c r="E125" s="832" t="s">
        <v>3049</v>
      </c>
      <c r="F125" s="832" t="s">
        <v>3031</v>
      </c>
      <c r="G125" s="849"/>
      <c r="H125" s="849"/>
      <c r="I125" s="832"/>
      <c r="J125" s="832"/>
      <c r="K125" s="849">
        <v>2</v>
      </c>
      <c r="L125" s="849">
        <v>706</v>
      </c>
      <c r="M125" s="832">
        <v>1</v>
      </c>
      <c r="N125" s="832">
        <v>353</v>
      </c>
      <c r="O125" s="849"/>
      <c r="P125" s="849"/>
      <c r="Q125" s="837"/>
      <c r="R125" s="850"/>
    </row>
    <row r="126" spans="1:18" ht="14.4" customHeight="1" x14ac:dyDescent="0.3">
      <c r="A126" s="831" t="s">
        <v>2923</v>
      </c>
      <c r="B126" s="832" t="s">
        <v>2924</v>
      </c>
      <c r="C126" s="832" t="s">
        <v>591</v>
      </c>
      <c r="D126" s="832" t="s">
        <v>2919</v>
      </c>
      <c r="E126" s="832" t="s">
        <v>3050</v>
      </c>
      <c r="F126" s="832" t="s">
        <v>3051</v>
      </c>
      <c r="G126" s="849">
        <v>2</v>
      </c>
      <c r="H126" s="849">
        <v>808</v>
      </c>
      <c r="I126" s="832">
        <v>0.33333333333333331</v>
      </c>
      <c r="J126" s="832">
        <v>404</v>
      </c>
      <c r="K126" s="849">
        <v>6</v>
      </c>
      <c r="L126" s="849">
        <v>2424</v>
      </c>
      <c r="M126" s="832">
        <v>1</v>
      </c>
      <c r="N126" s="832">
        <v>404</v>
      </c>
      <c r="O126" s="849">
        <v>8</v>
      </c>
      <c r="P126" s="849">
        <v>3240</v>
      </c>
      <c r="Q126" s="837">
        <v>1.3366336633663367</v>
      </c>
      <c r="R126" s="850">
        <v>405</v>
      </c>
    </row>
    <row r="127" spans="1:18" ht="14.4" customHeight="1" x14ac:dyDescent="0.3">
      <c r="A127" s="831" t="s">
        <v>2923</v>
      </c>
      <c r="B127" s="832" t="s">
        <v>2924</v>
      </c>
      <c r="C127" s="832" t="s">
        <v>591</v>
      </c>
      <c r="D127" s="832" t="s">
        <v>2919</v>
      </c>
      <c r="E127" s="832" t="s">
        <v>3050</v>
      </c>
      <c r="F127" s="832" t="s">
        <v>3022</v>
      </c>
      <c r="G127" s="849">
        <v>3</v>
      </c>
      <c r="H127" s="849">
        <v>1212</v>
      </c>
      <c r="I127" s="832">
        <v>1.5</v>
      </c>
      <c r="J127" s="832">
        <v>404</v>
      </c>
      <c r="K127" s="849">
        <v>2</v>
      </c>
      <c r="L127" s="849">
        <v>808</v>
      </c>
      <c r="M127" s="832">
        <v>1</v>
      </c>
      <c r="N127" s="832">
        <v>404</v>
      </c>
      <c r="O127" s="849">
        <v>9</v>
      </c>
      <c r="P127" s="849">
        <v>3645</v>
      </c>
      <c r="Q127" s="837">
        <v>4.5111386138613865</v>
      </c>
      <c r="R127" s="850">
        <v>405</v>
      </c>
    </row>
    <row r="128" spans="1:18" ht="14.4" customHeight="1" thickBot="1" x14ac:dyDescent="0.35">
      <c r="A128" s="839" t="s">
        <v>2923</v>
      </c>
      <c r="B128" s="840" t="s">
        <v>2924</v>
      </c>
      <c r="C128" s="840" t="s">
        <v>591</v>
      </c>
      <c r="D128" s="840" t="s">
        <v>2919</v>
      </c>
      <c r="E128" s="840" t="s">
        <v>3052</v>
      </c>
      <c r="F128" s="840" t="s">
        <v>3053</v>
      </c>
      <c r="G128" s="851"/>
      <c r="H128" s="851"/>
      <c r="I128" s="840"/>
      <c r="J128" s="840"/>
      <c r="K128" s="851"/>
      <c r="L128" s="851"/>
      <c r="M128" s="840"/>
      <c r="N128" s="840"/>
      <c r="O128" s="851">
        <v>1</v>
      </c>
      <c r="P128" s="851">
        <v>451</v>
      </c>
      <c r="Q128" s="845"/>
      <c r="R128" s="852">
        <v>451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5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3056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3808.0599999999995</v>
      </c>
      <c r="I3" s="208">
        <f t="shared" si="0"/>
        <v>783246.2100000002</v>
      </c>
      <c r="J3" s="78"/>
      <c r="K3" s="78"/>
      <c r="L3" s="208">
        <f t="shared" si="0"/>
        <v>4602.619999999999</v>
      </c>
      <c r="M3" s="208">
        <f t="shared" si="0"/>
        <v>916228.79</v>
      </c>
      <c r="N3" s="78"/>
      <c r="O3" s="78"/>
      <c r="P3" s="208">
        <f t="shared" si="0"/>
        <v>5262.9299999999994</v>
      </c>
      <c r="Q3" s="208">
        <f t="shared" si="0"/>
        <v>1004093.04</v>
      </c>
      <c r="R3" s="79">
        <f>IF(M3=0,0,Q3/M3)</f>
        <v>1.0958977178614961</v>
      </c>
      <c r="S3" s="209">
        <f>IF(P3=0,0,Q3/P3)</f>
        <v>190.78593863114276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2918</v>
      </c>
      <c r="C6" s="825" t="s">
        <v>585</v>
      </c>
      <c r="D6" s="825" t="s">
        <v>2866</v>
      </c>
      <c r="E6" s="825" t="s">
        <v>2919</v>
      </c>
      <c r="F6" s="825" t="s">
        <v>2920</v>
      </c>
      <c r="G6" s="825" t="s">
        <v>2921</v>
      </c>
      <c r="H6" s="225"/>
      <c r="I6" s="225"/>
      <c r="J6" s="825"/>
      <c r="K6" s="825"/>
      <c r="L6" s="225">
        <v>1</v>
      </c>
      <c r="M6" s="225">
        <v>0</v>
      </c>
      <c r="N6" s="825"/>
      <c r="O6" s="825">
        <v>0</v>
      </c>
      <c r="P6" s="225"/>
      <c r="Q6" s="225"/>
      <c r="R6" s="830"/>
      <c r="S6" s="848"/>
    </row>
    <row r="7" spans="1:19" ht="14.4" customHeight="1" x14ac:dyDescent="0.3">
      <c r="A7" s="831"/>
      <c r="B7" s="832" t="s">
        <v>2918</v>
      </c>
      <c r="C7" s="832" t="s">
        <v>585</v>
      </c>
      <c r="D7" s="832" t="s">
        <v>2866</v>
      </c>
      <c r="E7" s="832" t="s">
        <v>2919</v>
      </c>
      <c r="F7" s="832" t="s">
        <v>2920</v>
      </c>
      <c r="G7" s="832" t="s">
        <v>2922</v>
      </c>
      <c r="H7" s="849">
        <v>3</v>
      </c>
      <c r="I7" s="849">
        <v>0</v>
      </c>
      <c r="J7" s="832"/>
      <c r="K7" s="832">
        <v>0</v>
      </c>
      <c r="L7" s="849">
        <v>1</v>
      </c>
      <c r="M7" s="849">
        <v>0</v>
      </c>
      <c r="N7" s="832"/>
      <c r="O7" s="832">
        <v>0</v>
      </c>
      <c r="P7" s="849"/>
      <c r="Q7" s="849"/>
      <c r="R7" s="837"/>
      <c r="S7" s="850"/>
    </row>
    <row r="8" spans="1:19" ht="14.4" customHeight="1" x14ac:dyDescent="0.3">
      <c r="A8" s="831" t="s">
        <v>2923</v>
      </c>
      <c r="B8" s="832" t="s">
        <v>2924</v>
      </c>
      <c r="C8" s="832" t="s">
        <v>580</v>
      </c>
      <c r="D8" s="832" t="s">
        <v>1459</v>
      </c>
      <c r="E8" s="832" t="s">
        <v>2919</v>
      </c>
      <c r="F8" s="832" t="s">
        <v>2969</v>
      </c>
      <c r="G8" s="832" t="s">
        <v>2970</v>
      </c>
      <c r="H8" s="849">
        <v>1</v>
      </c>
      <c r="I8" s="849">
        <v>37</v>
      </c>
      <c r="J8" s="832">
        <v>0.16666666666666666</v>
      </c>
      <c r="K8" s="832">
        <v>37</v>
      </c>
      <c r="L8" s="849">
        <v>6</v>
      </c>
      <c r="M8" s="849">
        <v>222</v>
      </c>
      <c r="N8" s="832">
        <v>1</v>
      </c>
      <c r="O8" s="832">
        <v>37</v>
      </c>
      <c r="P8" s="849">
        <v>1</v>
      </c>
      <c r="Q8" s="849">
        <v>37</v>
      </c>
      <c r="R8" s="837">
        <v>0.16666666666666666</v>
      </c>
      <c r="S8" s="850">
        <v>37</v>
      </c>
    </row>
    <row r="9" spans="1:19" ht="14.4" customHeight="1" x14ac:dyDescent="0.3">
      <c r="A9" s="831" t="s">
        <v>2923</v>
      </c>
      <c r="B9" s="832" t="s">
        <v>2924</v>
      </c>
      <c r="C9" s="832" t="s">
        <v>580</v>
      </c>
      <c r="D9" s="832" t="s">
        <v>1459</v>
      </c>
      <c r="E9" s="832" t="s">
        <v>2919</v>
      </c>
      <c r="F9" s="832" t="s">
        <v>2969</v>
      </c>
      <c r="G9" s="832" t="s">
        <v>2971</v>
      </c>
      <c r="H9" s="849">
        <v>3</v>
      </c>
      <c r="I9" s="849">
        <v>111</v>
      </c>
      <c r="J9" s="832">
        <v>3</v>
      </c>
      <c r="K9" s="832">
        <v>37</v>
      </c>
      <c r="L9" s="849">
        <v>1</v>
      </c>
      <c r="M9" s="849">
        <v>37</v>
      </c>
      <c r="N9" s="832">
        <v>1</v>
      </c>
      <c r="O9" s="832">
        <v>37</v>
      </c>
      <c r="P9" s="849">
        <v>1</v>
      </c>
      <c r="Q9" s="849">
        <v>37</v>
      </c>
      <c r="R9" s="837">
        <v>1</v>
      </c>
      <c r="S9" s="850">
        <v>37</v>
      </c>
    </row>
    <row r="10" spans="1:19" ht="14.4" customHeight="1" x14ac:dyDescent="0.3">
      <c r="A10" s="831" t="s">
        <v>2923</v>
      </c>
      <c r="B10" s="832" t="s">
        <v>2924</v>
      </c>
      <c r="C10" s="832" t="s">
        <v>580</v>
      </c>
      <c r="D10" s="832" t="s">
        <v>1459</v>
      </c>
      <c r="E10" s="832" t="s">
        <v>2919</v>
      </c>
      <c r="F10" s="832" t="s">
        <v>2978</v>
      </c>
      <c r="G10" s="832" t="s">
        <v>2979</v>
      </c>
      <c r="H10" s="849"/>
      <c r="I10" s="849"/>
      <c r="J10" s="832"/>
      <c r="K10" s="832"/>
      <c r="L10" s="849">
        <v>6</v>
      </c>
      <c r="M10" s="849">
        <v>1506</v>
      </c>
      <c r="N10" s="832">
        <v>1</v>
      </c>
      <c r="O10" s="832">
        <v>251</v>
      </c>
      <c r="P10" s="849">
        <v>4</v>
      </c>
      <c r="Q10" s="849">
        <v>1008</v>
      </c>
      <c r="R10" s="837">
        <v>0.66932270916334657</v>
      </c>
      <c r="S10" s="850">
        <v>252</v>
      </c>
    </row>
    <row r="11" spans="1:19" ht="14.4" customHeight="1" x14ac:dyDescent="0.3">
      <c r="A11" s="831" t="s">
        <v>2923</v>
      </c>
      <c r="B11" s="832" t="s">
        <v>2924</v>
      </c>
      <c r="C11" s="832" t="s">
        <v>580</v>
      </c>
      <c r="D11" s="832" t="s">
        <v>1459</v>
      </c>
      <c r="E11" s="832" t="s">
        <v>2919</v>
      </c>
      <c r="F11" s="832" t="s">
        <v>2978</v>
      </c>
      <c r="G11" s="832" t="s">
        <v>2980</v>
      </c>
      <c r="H11" s="849">
        <v>32</v>
      </c>
      <c r="I11" s="849">
        <v>8032</v>
      </c>
      <c r="J11" s="832">
        <v>5.333333333333333</v>
      </c>
      <c r="K11" s="832">
        <v>251</v>
      </c>
      <c r="L11" s="849">
        <v>6</v>
      </c>
      <c r="M11" s="849">
        <v>1506</v>
      </c>
      <c r="N11" s="832">
        <v>1</v>
      </c>
      <c r="O11" s="832">
        <v>251</v>
      </c>
      <c r="P11" s="849">
        <v>5</v>
      </c>
      <c r="Q11" s="849">
        <v>1260</v>
      </c>
      <c r="R11" s="837">
        <v>0.8366533864541833</v>
      </c>
      <c r="S11" s="850">
        <v>252</v>
      </c>
    </row>
    <row r="12" spans="1:19" ht="14.4" customHeight="1" x14ac:dyDescent="0.3">
      <c r="A12" s="831" t="s">
        <v>2923</v>
      </c>
      <c r="B12" s="832" t="s">
        <v>2924</v>
      </c>
      <c r="C12" s="832" t="s">
        <v>580</v>
      </c>
      <c r="D12" s="832" t="s">
        <v>1460</v>
      </c>
      <c r="E12" s="832" t="s">
        <v>2925</v>
      </c>
      <c r="F12" s="832" t="s">
        <v>2928</v>
      </c>
      <c r="G12" s="832" t="s">
        <v>2929</v>
      </c>
      <c r="H12" s="849"/>
      <c r="I12" s="849"/>
      <c r="J12" s="832"/>
      <c r="K12" s="832"/>
      <c r="L12" s="849">
        <v>0.1</v>
      </c>
      <c r="M12" s="849">
        <v>15.1</v>
      </c>
      <c r="N12" s="832">
        <v>1</v>
      </c>
      <c r="O12" s="832">
        <v>151</v>
      </c>
      <c r="P12" s="849">
        <v>0.5</v>
      </c>
      <c r="Q12" s="849">
        <v>34.85</v>
      </c>
      <c r="R12" s="837">
        <v>2.3079470198675498</v>
      </c>
      <c r="S12" s="850">
        <v>69.7</v>
      </c>
    </row>
    <row r="13" spans="1:19" ht="14.4" customHeight="1" x14ac:dyDescent="0.3">
      <c r="A13" s="831" t="s">
        <v>2923</v>
      </c>
      <c r="B13" s="832" t="s">
        <v>2924</v>
      </c>
      <c r="C13" s="832" t="s">
        <v>580</v>
      </c>
      <c r="D13" s="832" t="s">
        <v>1460</v>
      </c>
      <c r="E13" s="832" t="s">
        <v>2925</v>
      </c>
      <c r="F13" s="832" t="s">
        <v>2930</v>
      </c>
      <c r="G13" s="832" t="s">
        <v>2931</v>
      </c>
      <c r="H13" s="849"/>
      <c r="I13" s="849"/>
      <c r="J13" s="832"/>
      <c r="K13" s="832"/>
      <c r="L13" s="849">
        <v>1.8000000000000003</v>
      </c>
      <c r="M13" s="849">
        <v>456.39</v>
      </c>
      <c r="N13" s="832">
        <v>1</v>
      </c>
      <c r="O13" s="832">
        <v>253.54999999999995</v>
      </c>
      <c r="P13" s="849">
        <v>1.8</v>
      </c>
      <c r="Q13" s="849">
        <v>661.86</v>
      </c>
      <c r="R13" s="837">
        <v>1.4502070597515284</v>
      </c>
      <c r="S13" s="850">
        <v>367.7</v>
      </c>
    </row>
    <row r="14" spans="1:19" ht="14.4" customHeight="1" x14ac:dyDescent="0.3">
      <c r="A14" s="831" t="s">
        <v>2923</v>
      </c>
      <c r="B14" s="832" t="s">
        <v>2924</v>
      </c>
      <c r="C14" s="832" t="s">
        <v>580</v>
      </c>
      <c r="D14" s="832" t="s">
        <v>1460</v>
      </c>
      <c r="E14" s="832" t="s">
        <v>2925</v>
      </c>
      <c r="F14" s="832" t="s">
        <v>2933</v>
      </c>
      <c r="G14" s="832" t="s">
        <v>671</v>
      </c>
      <c r="H14" s="849"/>
      <c r="I14" s="849"/>
      <c r="J14" s="832"/>
      <c r="K14" s="832"/>
      <c r="L14" s="849"/>
      <c r="M14" s="849"/>
      <c r="N14" s="832"/>
      <c r="O14" s="832"/>
      <c r="P14" s="849">
        <v>2</v>
      </c>
      <c r="Q14" s="849">
        <v>27.48</v>
      </c>
      <c r="R14" s="837"/>
      <c r="S14" s="850">
        <v>13.74</v>
      </c>
    </row>
    <row r="15" spans="1:19" ht="14.4" customHeight="1" x14ac:dyDescent="0.3">
      <c r="A15" s="831" t="s">
        <v>2923</v>
      </c>
      <c r="B15" s="832" t="s">
        <v>2924</v>
      </c>
      <c r="C15" s="832" t="s">
        <v>580</v>
      </c>
      <c r="D15" s="832" t="s">
        <v>1460</v>
      </c>
      <c r="E15" s="832" t="s">
        <v>2925</v>
      </c>
      <c r="F15" s="832" t="s">
        <v>2936</v>
      </c>
      <c r="G15" s="832" t="s">
        <v>1093</v>
      </c>
      <c r="H15" s="849"/>
      <c r="I15" s="849"/>
      <c r="J15" s="832"/>
      <c r="K15" s="832"/>
      <c r="L15" s="849">
        <v>0.1</v>
      </c>
      <c r="M15" s="849">
        <v>7.8</v>
      </c>
      <c r="N15" s="832">
        <v>1</v>
      </c>
      <c r="O15" s="832">
        <v>78</v>
      </c>
      <c r="P15" s="849"/>
      <c r="Q15" s="849"/>
      <c r="R15" s="837"/>
      <c r="S15" s="850"/>
    </row>
    <row r="16" spans="1:19" ht="14.4" customHeight="1" x14ac:dyDescent="0.3">
      <c r="A16" s="831" t="s">
        <v>2923</v>
      </c>
      <c r="B16" s="832" t="s">
        <v>2924</v>
      </c>
      <c r="C16" s="832" t="s">
        <v>580</v>
      </c>
      <c r="D16" s="832" t="s">
        <v>1460</v>
      </c>
      <c r="E16" s="832" t="s">
        <v>2925</v>
      </c>
      <c r="F16" s="832" t="s">
        <v>2937</v>
      </c>
      <c r="G16" s="832" t="s">
        <v>660</v>
      </c>
      <c r="H16" s="849"/>
      <c r="I16" s="849"/>
      <c r="J16" s="832"/>
      <c r="K16" s="832"/>
      <c r="L16" s="849">
        <v>0.1</v>
      </c>
      <c r="M16" s="849">
        <v>7.07</v>
      </c>
      <c r="N16" s="832">
        <v>1</v>
      </c>
      <c r="O16" s="832">
        <v>70.7</v>
      </c>
      <c r="P16" s="849"/>
      <c r="Q16" s="849"/>
      <c r="R16" s="837"/>
      <c r="S16" s="850"/>
    </row>
    <row r="17" spans="1:19" ht="14.4" customHeight="1" x14ac:dyDescent="0.3">
      <c r="A17" s="831" t="s">
        <v>2923</v>
      </c>
      <c r="B17" s="832" t="s">
        <v>2924</v>
      </c>
      <c r="C17" s="832" t="s">
        <v>580</v>
      </c>
      <c r="D17" s="832" t="s">
        <v>1460</v>
      </c>
      <c r="E17" s="832" t="s">
        <v>2925</v>
      </c>
      <c r="F17" s="832" t="s">
        <v>2940</v>
      </c>
      <c r="G17" s="832" t="s">
        <v>655</v>
      </c>
      <c r="H17" s="849"/>
      <c r="I17" s="849"/>
      <c r="J17" s="832"/>
      <c r="K17" s="832"/>
      <c r="L17" s="849"/>
      <c r="M17" s="849"/>
      <c r="N17" s="832"/>
      <c r="O17" s="832"/>
      <c r="P17" s="849">
        <v>1.2</v>
      </c>
      <c r="Q17" s="849">
        <v>780</v>
      </c>
      <c r="R17" s="837"/>
      <c r="S17" s="850">
        <v>650</v>
      </c>
    </row>
    <row r="18" spans="1:19" ht="14.4" customHeight="1" x14ac:dyDescent="0.3">
      <c r="A18" s="831" t="s">
        <v>2923</v>
      </c>
      <c r="B18" s="832" t="s">
        <v>2924</v>
      </c>
      <c r="C18" s="832" t="s">
        <v>580</v>
      </c>
      <c r="D18" s="832" t="s">
        <v>1460</v>
      </c>
      <c r="E18" s="832" t="s">
        <v>2925</v>
      </c>
      <c r="F18" s="832" t="s">
        <v>2946</v>
      </c>
      <c r="G18" s="832" t="s">
        <v>794</v>
      </c>
      <c r="H18" s="849"/>
      <c r="I18" s="849"/>
      <c r="J18" s="832"/>
      <c r="K18" s="832"/>
      <c r="L18" s="849">
        <v>0.52</v>
      </c>
      <c r="M18" s="849">
        <v>127.08</v>
      </c>
      <c r="N18" s="832">
        <v>1</v>
      </c>
      <c r="O18" s="832">
        <v>244.38461538461539</v>
      </c>
      <c r="P18" s="849">
        <v>0.45</v>
      </c>
      <c r="Q18" s="849">
        <v>109.53</v>
      </c>
      <c r="R18" s="837">
        <v>0.86189801699716717</v>
      </c>
      <c r="S18" s="850">
        <v>243.4</v>
      </c>
    </row>
    <row r="19" spans="1:19" ht="14.4" customHeight="1" x14ac:dyDescent="0.3">
      <c r="A19" s="831" t="s">
        <v>2923</v>
      </c>
      <c r="B19" s="832" t="s">
        <v>2924</v>
      </c>
      <c r="C19" s="832" t="s">
        <v>580</v>
      </c>
      <c r="D19" s="832" t="s">
        <v>1460</v>
      </c>
      <c r="E19" s="832" t="s">
        <v>2925</v>
      </c>
      <c r="F19" s="832" t="s">
        <v>2947</v>
      </c>
      <c r="G19" s="832" t="s">
        <v>2948</v>
      </c>
      <c r="H19" s="849"/>
      <c r="I19" s="849"/>
      <c r="J19" s="832"/>
      <c r="K19" s="832"/>
      <c r="L19" s="849"/>
      <c r="M19" s="849"/>
      <c r="N19" s="832"/>
      <c r="O19" s="832"/>
      <c r="P19" s="849">
        <v>0.6</v>
      </c>
      <c r="Q19" s="849">
        <v>22.5</v>
      </c>
      <c r="R19" s="837"/>
      <c r="S19" s="850">
        <v>37.5</v>
      </c>
    </row>
    <row r="20" spans="1:19" ht="14.4" customHeight="1" x14ac:dyDescent="0.3">
      <c r="A20" s="831" t="s">
        <v>2923</v>
      </c>
      <c r="B20" s="832" t="s">
        <v>2924</v>
      </c>
      <c r="C20" s="832" t="s">
        <v>580</v>
      </c>
      <c r="D20" s="832" t="s">
        <v>1460</v>
      </c>
      <c r="E20" s="832" t="s">
        <v>2949</v>
      </c>
      <c r="F20" s="832" t="s">
        <v>2950</v>
      </c>
      <c r="G20" s="832" t="s">
        <v>2952</v>
      </c>
      <c r="H20" s="849"/>
      <c r="I20" s="849"/>
      <c r="J20" s="832"/>
      <c r="K20" s="832"/>
      <c r="L20" s="849">
        <v>4</v>
      </c>
      <c r="M20" s="849">
        <v>970.56</v>
      </c>
      <c r="N20" s="832">
        <v>1</v>
      </c>
      <c r="O20" s="832">
        <v>242.64</v>
      </c>
      <c r="P20" s="849"/>
      <c r="Q20" s="849"/>
      <c r="R20" s="837"/>
      <c r="S20" s="850"/>
    </row>
    <row r="21" spans="1:19" ht="14.4" customHeight="1" x14ac:dyDescent="0.3">
      <c r="A21" s="831" t="s">
        <v>2923</v>
      </c>
      <c r="B21" s="832" t="s">
        <v>2924</v>
      </c>
      <c r="C21" s="832" t="s">
        <v>580</v>
      </c>
      <c r="D21" s="832" t="s">
        <v>1460</v>
      </c>
      <c r="E21" s="832" t="s">
        <v>2949</v>
      </c>
      <c r="F21" s="832" t="s">
        <v>2953</v>
      </c>
      <c r="G21" s="832" t="s">
        <v>2955</v>
      </c>
      <c r="H21" s="849"/>
      <c r="I21" s="849"/>
      <c r="J21" s="832"/>
      <c r="K21" s="832"/>
      <c r="L21" s="849">
        <v>2</v>
      </c>
      <c r="M21" s="849">
        <v>485.28</v>
      </c>
      <c r="N21" s="832">
        <v>1</v>
      </c>
      <c r="O21" s="832">
        <v>242.64</v>
      </c>
      <c r="P21" s="849"/>
      <c r="Q21" s="849"/>
      <c r="R21" s="837"/>
      <c r="S21" s="850"/>
    </row>
    <row r="22" spans="1:19" ht="14.4" customHeight="1" x14ac:dyDescent="0.3">
      <c r="A22" s="831" t="s">
        <v>2923</v>
      </c>
      <c r="B22" s="832" t="s">
        <v>2924</v>
      </c>
      <c r="C22" s="832" t="s">
        <v>580</v>
      </c>
      <c r="D22" s="832" t="s">
        <v>1460</v>
      </c>
      <c r="E22" s="832" t="s">
        <v>2919</v>
      </c>
      <c r="F22" s="832" t="s">
        <v>2963</v>
      </c>
      <c r="G22" s="832" t="s">
        <v>2964</v>
      </c>
      <c r="H22" s="849"/>
      <c r="I22" s="849"/>
      <c r="J22" s="832"/>
      <c r="K22" s="832"/>
      <c r="L22" s="849">
        <v>1</v>
      </c>
      <c r="M22" s="849">
        <v>78</v>
      </c>
      <c r="N22" s="832">
        <v>1</v>
      </c>
      <c r="O22" s="832">
        <v>78</v>
      </c>
      <c r="P22" s="849">
        <v>1</v>
      </c>
      <c r="Q22" s="849">
        <v>78</v>
      </c>
      <c r="R22" s="837">
        <v>1</v>
      </c>
      <c r="S22" s="850">
        <v>78</v>
      </c>
    </row>
    <row r="23" spans="1:19" ht="14.4" customHeight="1" x14ac:dyDescent="0.3">
      <c r="A23" s="831" t="s">
        <v>2923</v>
      </c>
      <c r="B23" s="832" t="s">
        <v>2924</v>
      </c>
      <c r="C23" s="832" t="s">
        <v>580</v>
      </c>
      <c r="D23" s="832" t="s">
        <v>1460</v>
      </c>
      <c r="E23" s="832" t="s">
        <v>2919</v>
      </c>
      <c r="F23" s="832" t="s">
        <v>2963</v>
      </c>
      <c r="G23" s="832" t="s">
        <v>2965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78</v>
      </c>
      <c r="R23" s="837"/>
      <c r="S23" s="850">
        <v>78</v>
      </c>
    </row>
    <row r="24" spans="1:19" ht="14.4" customHeight="1" x14ac:dyDescent="0.3">
      <c r="A24" s="831" t="s">
        <v>2923</v>
      </c>
      <c r="B24" s="832" t="s">
        <v>2924</v>
      </c>
      <c r="C24" s="832" t="s">
        <v>580</v>
      </c>
      <c r="D24" s="832" t="s">
        <v>1460</v>
      </c>
      <c r="E24" s="832" t="s">
        <v>2919</v>
      </c>
      <c r="F24" s="832" t="s">
        <v>2966</v>
      </c>
      <c r="G24" s="832" t="s">
        <v>2967</v>
      </c>
      <c r="H24" s="849"/>
      <c r="I24" s="849"/>
      <c r="J24" s="832"/>
      <c r="K24" s="832"/>
      <c r="L24" s="849">
        <v>16</v>
      </c>
      <c r="M24" s="849">
        <v>2352</v>
      </c>
      <c r="N24" s="832">
        <v>1</v>
      </c>
      <c r="O24" s="832">
        <v>147</v>
      </c>
      <c r="P24" s="849">
        <v>8</v>
      </c>
      <c r="Q24" s="849">
        <v>1176</v>
      </c>
      <c r="R24" s="837">
        <v>0.5</v>
      </c>
      <c r="S24" s="850">
        <v>147</v>
      </c>
    </row>
    <row r="25" spans="1:19" ht="14.4" customHeight="1" x14ac:dyDescent="0.3">
      <c r="A25" s="831" t="s">
        <v>2923</v>
      </c>
      <c r="B25" s="832" t="s">
        <v>2924</v>
      </c>
      <c r="C25" s="832" t="s">
        <v>580</v>
      </c>
      <c r="D25" s="832" t="s">
        <v>1460</v>
      </c>
      <c r="E25" s="832" t="s">
        <v>2919</v>
      </c>
      <c r="F25" s="832" t="s">
        <v>2966</v>
      </c>
      <c r="G25" s="832" t="s">
        <v>2968</v>
      </c>
      <c r="H25" s="849"/>
      <c r="I25" s="849"/>
      <c r="J25" s="832"/>
      <c r="K25" s="832"/>
      <c r="L25" s="849">
        <v>16</v>
      </c>
      <c r="M25" s="849">
        <v>2352</v>
      </c>
      <c r="N25" s="832">
        <v>1</v>
      </c>
      <c r="O25" s="832">
        <v>147</v>
      </c>
      <c r="P25" s="849">
        <v>28</v>
      </c>
      <c r="Q25" s="849">
        <v>4116</v>
      </c>
      <c r="R25" s="837">
        <v>1.75</v>
      </c>
      <c r="S25" s="850">
        <v>147</v>
      </c>
    </row>
    <row r="26" spans="1:19" ht="14.4" customHeight="1" x14ac:dyDescent="0.3">
      <c r="A26" s="831" t="s">
        <v>2923</v>
      </c>
      <c r="B26" s="832" t="s">
        <v>2924</v>
      </c>
      <c r="C26" s="832" t="s">
        <v>580</v>
      </c>
      <c r="D26" s="832" t="s">
        <v>1460</v>
      </c>
      <c r="E26" s="832" t="s">
        <v>2919</v>
      </c>
      <c r="F26" s="832" t="s">
        <v>2969</v>
      </c>
      <c r="G26" s="832" t="s">
        <v>2970</v>
      </c>
      <c r="H26" s="849">
        <v>1</v>
      </c>
      <c r="I26" s="849">
        <v>37</v>
      </c>
      <c r="J26" s="832">
        <v>0.2</v>
      </c>
      <c r="K26" s="832">
        <v>37</v>
      </c>
      <c r="L26" s="849">
        <v>5</v>
      </c>
      <c r="M26" s="849">
        <v>185</v>
      </c>
      <c r="N26" s="832">
        <v>1</v>
      </c>
      <c r="O26" s="832">
        <v>37</v>
      </c>
      <c r="P26" s="849">
        <v>1</v>
      </c>
      <c r="Q26" s="849">
        <v>37</v>
      </c>
      <c r="R26" s="837">
        <v>0.2</v>
      </c>
      <c r="S26" s="850">
        <v>37</v>
      </c>
    </row>
    <row r="27" spans="1:19" ht="14.4" customHeight="1" x14ac:dyDescent="0.3">
      <c r="A27" s="831" t="s">
        <v>2923</v>
      </c>
      <c r="B27" s="832" t="s">
        <v>2924</v>
      </c>
      <c r="C27" s="832" t="s">
        <v>580</v>
      </c>
      <c r="D27" s="832" t="s">
        <v>1460</v>
      </c>
      <c r="E27" s="832" t="s">
        <v>2919</v>
      </c>
      <c r="F27" s="832" t="s">
        <v>2969</v>
      </c>
      <c r="G27" s="832" t="s">
        <v>2971</v>
      </c>
      <c r="H27" s="849">
        <v>1</v>
      </c>
      <c r="I27" s="849">
        <v>37</v>
      </c>
      <c r="J27" s="832">
        <v>0.5</v>
      </c>
      <c r="K27" s="832">
        <v>37</v>
      </c>
      <c r="L27" s="849">
        <v>2</v>
      </c>
      <c r="M27" s="849">
        <v>74</v>
      </c>
      <c r="N27" s="832">
        <v>1</v>
      </c>
      <c r="O27" s="832">
        <v>37</v>
      </c>
      <c r="P27" s="849">
        <v>7</v>
      </c>
      <c r="Q27" s="849">
        <v>259</v>
      </c>
      <c r="R27" s="837">
        <v>3.5</v>
      </c>
      <c r="S27" s="850">
        <v>37</v>
      </c>
    </row>
    <row r="28" spans="1:19" ht="14.4" customHeight="1" x14ac:dyDescent="0.3">
      <c r="A28" s="831" t="s">
        <v>2923</v>
      </c>
      <c r="B28" s="832" t="s">
        <v>2924</v>
      </c>
      <c r="C28" s="832" t="s">
        <v>580</v>
      </c>
      <c r="D28" s="832" t="s">
        <v>1460</v>
      </c>
      <c r="E28" s="832" t="s">
        <v>2919</v>
      </c>
      <c r="F28" s="832" t="s">
        <v>2975</v>
      </c>
      <c r="G28" s="832" t="s">
        <v>2976</v>
      </c>
      <c r="H28" s="849"/>
      <c r="I28" s="849"/>
      <c r="J28" s="832"/>
      <c r="K28" s="832"/>
      <c r="L28" s="849">
        <v>4</v>
      </c>
      <c r="M28" s="849">
        <v>516</v>
      </c>
      <c r="N28" s="832">
        <v>1</v>
      </c>
      <c r="O28" s="832">
        <v>129</v>
      </c>
      <c r="P28" s="849"/>
      <c r="Q28" s="849"/>
      <c r="R28" s="837"/>
      <c r="S28" s="850"/>
    </row>
    <row r="29" spans="1:19" ht="14.4" customHeight="1" x14ac:dyDescent="0.3">
      <c r="A29" s="831" t="s">
        <v>2923</v>
      </c>
      <c r="B29" s="832" t="s">
        <v>2924</v>
      </c>
      <c r="C29" s="832" t="s">
        <v>580</v>
      </c>
      <c r="D29" s="832" t="s">
        <v>1460</v>
      </c>
      <c r="E29" s="832" t="s">
        <v>2919</v>
      </c>
      <c r="F29" s="832" t="s">
        <v>2975</v>
      </c>
      <c r="G29" s="832" t="s">
        <v>2977</v>
      </c>
      <c r="H29" s="849"/>
      <c r="I29" s="849"/>
      <c r="J29" s="832"/>
      <c r="K29" s="832"/>
      <c r="L29" s="849">
        <v>3</v>
      </c>
      <c r="M29" s="849">
        <v>387</v>
      </c>
      <c r="N29" s="832">
        <v>1</v>
      </c>
      <c r="O29" s="832">
        <v>129</v>
      </c>
      <c r="P29" s="849">
        <v>3</v>
      </c>
      <c r="Q29" s="849">
        <v>390</v>
      </c>
      <c r="R29" s="837">
        <v>1.0077519379844961</v>
      </c>
      <c r="S29" s="850">
        <v>130</v>
      </c>
    </row>
    <row r="30" spans="1:19" ht="14.4" customHeight="1" x14ac:dyDescent="0.3">
      <c r="A30" s="831" t="s">
        <v>2923</v>
      </c>
      <c r="B30" s="832" t="s">
        <v>2924</v>
      </c>
      <c r="C30" s="832" t="s">
        <v>580</v>
      </c>
      <c r="D30" s="832" t="s">
        <v>1460</v>
      </c>
      <c r="E30" s="832" t="s">
        <v>2919</v>
      </c>
      <c r="F30" s="832" t="s">
        <v>2978</v>
      </c>
      <c r="G30" s="832" t="s">
        <v>2980</v>
      </c>
      <c r="H30" s="849"/>
      <c r="I30" s="849"/>
      <c r="J30" s="832"/>
      <c r="K30" s="832"/>
      <c r="L30" s="849"/>
      <c r="M30" s="849"/>
      <c r="N30" s="832"/>
      <c r="O30" s="832"/>
      <c r="P30" s="849">
        <v>1</v>
      </c>
      <c r="Q30" s="849">
        <v>252</v>
      </c>
      <c r="R30" s="837"/>
      <c r="S30" s="850">
        <v>252</v>
      </c>
    </row>
    <row r="31" spans="1:19" ht="14.4" customHeight="1" x14ac:dyDescent="0.3">
      <c r="A31" s="831" t="s">
        <v>2923</v>
      </c>
      <c r="B31" s="832" t="s">
        <v>2924</v>
      </c>
      <c r="C31" s="832" t="s">
        <v>580</v>
      </c>
      <c r="D31" s="832" t="s">
        <v>1460</v>
      </c>
      <c r="E31" s="832" t="s">
        <v>2919</v>
      </c>
      <c r="F31" s="832" t="s">
        <v>2981</v>
      </c>
      <c r="G31" s="832" t="s">
        <v>2982</v>
      </c>
      <c r="H31" s="849"/>
      <c r="I31" s="849"/>
      <c r="J31" s="832"/>
      <c r="K31" s="832"/>
      <c r="L31" s="849">
        <v>1</v>
      </c>
      <c r="M31" s="849">
        <v>701</v>
      </c>
      <c r="N31" s="832">
        <v>1</v>
      </c>
      <c r="O31" s="832">
        <v>701</v>
      </c>
      <c r="P31" s="849">
        <v>2</v>
      </c>
      <c r="Q31" s="849">
        <v>1404</v>
      </c>
      <c r="R31" s="837">
        <v>2.0028530670470754</v>
      </c>
      <c r="S31" s="850">
        <v>702</v>
      </c>
    </row>
    <row r="32" spans="1:19" ht="14.4" customHeight="1" x14ac:dyDescent="0.3">
      <c r="A32" s="831" t="s">
        <v>2923</v>
      </c>
      <c r="B32" s="832" t="s">
        <v>2924</v>
      </c>
      <c r="C32" s="832" t="s">
        <v>580</v>
      </c>
      <c r="D32" s="832" t="s">
        <v>1460</v>
      </c>
      <c r="E32" s="832" t="s">
        <v>2919</v>
      </c>
      <c r="F32" s="832" t="s">
        <v>2981</v>
      </c>
      <c r="G32" s="832" t="s">
        <v>2983</v>
      </c>
      <c r="H32" s="849"/>
      <c r="I32" s="849"/>
      <c r="J32" s="832"/>
      <c r="K32" s="832"/>
      <c r="L32" s="849">
        <v>4</v>
      </c>
      <c r="M32" s="849">
        <v>2804</v>
      </c>
      <c r="N32" s="832">
        <v>1</v>
      </c>
      <c r="O32" s="832">
        <v>701</v>
      </c>
      <c r="P32" s="849">
        <v>7</v>
      </c>
      <c r="Q32" s="849">
        <v>4914</v>
      </c>
      <c r="R32" s="837">
        <v>1.7524964336661912</v>
      </c>
      <c r="S32" s="850">
        <v>702</v>
      </c>
    </row>
    <row r="33" spans="1:19" ht="14.4" customHeight="1" x14ac:dyDescent="0.3">
      <c r="A33" s="831" t="s">
        <v>2923</v>
      </c>
      <c r="B33" s="832" t="s">
        <v>2924</v>
      </c>
      <c r="C33" s="832" t="s">
        <v>580</v>
      </c>
      <c r="D33" s="832" t="s">
        <v>1460</v>
      </c>
      <c r="E33" s="832" t="s">
        <v>2919</v>
      </c>
      <c r="F33" s="832" t="s">
        <v>2984</v>
      </c>
      <c r="G33" s="832" t="s">
        <v>2985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355</v>
      </c>
      <c r="R33" s="837"/>
      <c r="S33" s="850">
        <v>355</v>
      </c>
    </row>
    <row r="34" spans="1:19" ht="14.4" customHeight="1" x14ac:dyDescent="0.3">
      <c r="A34" s="831" t="s">
        <v>2923</v>
      </c>
      <c r="B34" s="832" t="s">
        <v>2924</v>
      </c>
      <c r="C34" s="832" t="s">
        <v>580</v>
      </c>
      <c r="D34" s="832" t="s">
        <v>1460</v>
      </c>
      <c r="E34" s="832" t="s">
        <v>2919</v>
      </c>
      <c r="F34" s="832" t="s">
        <v>2984</v>
      </c>
      <c r="G34" s="832" t="s">
        <v>2986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355</v>
      </c>
      <c r="R34" s="837"/>
      <c r="S34" s="850">
        <v>355</v>
      </c>
    </row>
    <row r="35" spans="1:19" ht="14.4" customHeight="1" x14ac:dyDescent="0.3">
      <c r="A35" s="831" t="s">
        <v>2923</v>
      </c>
      <c r="B35" s="832" t="s">
        <v>2924</v>
      </c>
      <c r="C35" s="832" t="s">
        <v>580</v>
      </c>
      <c r="D35" s="832" t="s">
        <v>1460</v>
      </c>
      <c r="E35" s="832" t="s">
        <v>2919</v>
      </c>
      <c r="F35" s="832" t="s">
        <v>2987</v>
      </c>
      <c r="G35" s="832" t="s">
        <v>2988</v>
      </c>
      <c r="H35" s="849"/>
      <c r="I35" s="849"/>
      <c r="J35" s="832"/>
      <c r="K35" s="832"/>
      <c r="L35" s="849">
        <v>29</v>
      </c>
      <c r="M35" s="849">
        <v>966.67000000000007</v>
      </c>
      <c r="N35" s="832">
        <v>1</v>
      </c>
      <c r="O35" s="832">
        <v>33.333448275862068</v>
      </c>
      <c r="P35" s="849">
        <v>45</v>
      </c>
      <c r="Q35" s="849">
        <v>1500</v>
      </c>
      <c r="R35" s="837">
        <v>1.5517187871765958</v>
      </c>
      <c r="S35" s="850">
        <v>33.333333333333336</v>
      </c>
    </row>
    <row r="36" spans="1:19" ht="14.4" customHeight="1" x14ac:dyDescent="0.3">
      <c r="A36" s="831" t="s">
        <v>2923</v>
      </c>
      <c r="B36" s="832" t="s">
        <v>2924</v>
      </c>
      <c r="C36" s="832" t="s">
        <v>580</v>
      </c>
      <c r="D36" s="832" t="s">
        <v>1460</v>
      </c>
      <c r="E36" s="832" t="s">
        <v>2919</v>
      </c>
      <c r="F36" s="832" t="s">
        <v>2987</v>
      </c>
      <c r="G36" s="832" t="s">
        <v>2989</v>
      </c>
      <c r="H36" s="849"/>
      <c r="I36" s="849"/>
      <c r="J36" s="832"/>
      <c r="K36" s="832"/>
      <c r="L36" s="849">
        <v>3</v>
      </c>
      <c r="M36" s="849">
        <v>100</v>
      </c>
      <c r="N36" s="832">
        <v>1</v>
      </c>
      <c r="O36" s="832">
        <v>33.333333333333336</v>
      </c>
      <c r="P36" s="849">
        <v>1</v>
      </c>
      <c r="Q36" s="849">
        <v>33.33</v>
      </c>
      <c r="R36" s="837">
        <v>0.33329999999999999</v>
      </c>
      <c r="S36" s="850">
        <v>33.33</v>
      </c>
    </row>
    <row r="37" spans="1:19" ht="14.4" customHeight="1" x14ac:dyDescent="0.3">
      <c r="A37" s="831" t="s">
        <v>2923</v>
      </c>
      <c r="B37" s="832" t="s">
        <v>2924</v>
      </c>
      <c r="C37" s="832" t="s">
        <v>580</v>
      </c>
      <c r="D37" s="832" t="s">
        <v>1460</v>
      </c>
      <c r="E37" s="832" t="s">
        <v>2919</v>
      </c>
      <c r="F37" s="832" t="s">
        <v>2993</v>
      </c>
      <c r="G37" s="832" t="s">
        <v>2994</v>
      </c>
      <c r="H37" s="849"/>
      <c r="I37" s="849"/>
      <c r="J37" s="832"/>
      <c r="K37" s="832"/>
      <c r="L37" s="849">
        <v>32</v>
      </c>
      <c r="M37" s="849">
        <v>3840</v>
      </c>
      <c r="N37" s="832">
        <v>1</v>
      </c>
      <c r="O37" s="832">
        <v>120</v>
      </c>
      <c r="P37" s="849">
        <v>16</v>
      </c>
      <c r="Q37" s="849">
        <v>1936</v>
      </c>
      <c r="R37" s="837">
        <v>0.50416666666666665</v>
      </c>
      <c r="S37" s="850">
        <v>121</v>
      </c>
    </row>
    <row r="38" spans="1:19" ht="14.4" customHeight="1" x14ac:dyDescent="0.3">
      <c r="A38" s="831" t="s">
        <v>2923</v>
      </c>
      <c r="B38" s="832" t="s">
        <v>2924</v>
      </c>
      <c r="C38" s="832" t="s">
        <v>580</v>
      </c>
      <c r="D38" s="832" t="s">
        <v>1460</v>
      </c>
      <c r="E38" s="832" t="s">
        <v>2919</v>
      </c>
      <c r="F38" s="832" t="s">
        <v>2993</v>
      </c>
      <c r="G38" s="832" t="s">
        <v>2995</v>
      </c>
      <c r="H38" s="849"/>
      <c r="I38" s="849"/>
      <c r="J38" s="832"/>
      <c r="K38" s="832"/>
      <c r="L38" s="849">
        <v>40</v>
      </c>
      <c r="M38" s="849">
        <v>4800</v>
      </c>
      <c r="N38" s="832">
        <v>1</v>
      </c>
      <c r="O38" s="832">
        <v>120</v>
      </c>
      <c r="P38" s="849">
        <v>56</v>
      </c>
      <c r="Q38" s="849">
        <v>6776</v>
      </c>
      <c r="R38" s="837">
        <v>1.4116666666666666</v>
      </c>
      <c r="S38" s="850">
        <v>121</v>
      </c>
    </row>
    <row r="39" spans="1:19" ht="14.4" customHeight="1" x14ac:dyDescent="0.3">
      <c r="A39" s="831" t="s">
        <v>2923</v>
      </c>
      <c r="B39" s="832" t="s">
        <v>2924</v>
      </c>
      <c r="C39" s="832" t="s">
        <v>580</v>
      </c>
      <c r="D39" s="832" t="s">
        <v>1460</v>
      </c>
      <c r="E39" s="832" t="s">
        <v>2919</v>
      </c>
      <c r="F39" s="832" t="s">
        <v>2996</v>
      </c>
      <c r="G39" s="832" t="s">
        <v>2997</v>
      </c>
      <c r="H39" s="849"/>
      <c r="I39" s="849"/>
      <c r="J39" s="832"/>
      <c r="K39" s="832"/>
      <c r="L39" s="849">
        <v>1</v>
      </c>
      <c r="M39" s="849">
        <v>32</v>
      </c>
      <c r="N39" s="832">
        <v>1</v>
      </c>
      <c r="O39" s="832">
        <v>32</v>
      </c>
      <c r="P39" s="849"/>
      <c r="Q39" s="849"/>
      <c r="R39" s="837"/>
      <c r="S39" s="850"/>
    </row>
    <row r="40" spans="1:19" ht="14.4" customHeight="1" x14ac:dyDescent="0.3">
      <c r="A40" s="831" t="s">
        <v>2923</v>
      </c>
      <c r="B40" s="832" t="s">
        <v>2924</v>
      </c>
      <c r="C40" s="832" t="s">
        <v>580</v>
      </c>
      <c r="D40" s="832" t="s">
        <v>1460</v>
      </c>
      <c r="E40" s="832" t="s">
        <v>2919</v>
      </c>
      <c r="F40" s="832" t="s">
        <v>2999</v>
      </c>
      <c r="G40" s="832" t="s">
        <v>3000</v>
      </c>
      <c r="H40" s="849"/>
      <c r="I40" s="849"/>
      <c r="J40" s="832"/>
      <c r="K40" s="832"/>
      <c r="L40" s="849">
        <v>1</v>
      </c>
      <c r="M40" s="849">
        <v>74</v>
      </c>
      <c r="N40" s="832">
        <v>1</v>
      </c>
      <c r="O40" s="832">
        <v>74</v>
      </c>
      <c r="P40" s="849"/>
      <c r="Q40" s="849"/>
      <c r="R40" s="837"/>
      <c r="S40" s="850"/>
    </row>
    <row r="41" spans="1:19" ht="14.4" customHeight="1" x14ac:dyDescent="0.3">
      <c r="A41" s="831" t="s">
        <v>2923</v>
      </c>
      <c r="B41" s="832" t="s">
        <v>2924</v>
      </c>
      <c r="C41" s="832" t="s">
        <v>580</v>
      </c>
      <c r="D41" s="832" t="s">
        <v>1460</v>
      </c>
      <c r="E41" s="832" t="s">
        <v>2919</v>
      </c>
      <c r="F41" s="832" t="s">
        <v>3002</v>
      </c>
      <c r="G41" s="832" t="s">
        <v>3003</v>
      </c>
      <c r="H41" s="849"/>
      <c r="I41" s="849"/>
      <c r="J41" s="832"/>
      <c r="K41" s="832"/>
      <c r="L41" s="849">
        <v>5</v>
      </c>
      <c r="M41" s="849">
        <v>385</v>
      </c>
      <c r="N41" s="832">
        <v>1</v>
      </c>
      <c r="O41" s="832">
        <v>77</v>
      </c>
      <c r="P41" s="849">
        <v>8</v>
      </c>
      <c r="Q41" s="849">
        <v>616</v>
      </c>
      <c r="R41" s="837">
        <v>1.6</v>
      </c>
      <c r="S41" s="850">
        <v>77</v>
      </c>
    </row>
    <row r="42" spans="1:19" ht="14.4" customHeight="1" x14ac:dyDescent="0.3">
      <c r="A42" s="831" t="s">
        <v>2923</v>
      </c>
      <c r="B42" s="832" t="s">
        <v>2924</v>
      </c>
      <c r="C42" s="832" t="s">
        <v>580</v>
      </c>
      <c r="D42" s="832" t="s">
        <v>1460</v>
      </c>
      <c r="E42" s="832" t="s">
        <v>2919</v>
      </c>
      <c r="F42" s="832" t="s">
        <v>3002</v>
      </c>
      <c r="G42" s="832" t="s">
        <v>3004</v>
      </c>
      <c r="H42" s="849"/>
      <c r="I42" s="849"/>
      <c r="J42" s="832"/>
      <c r="K42" s="832"/>
      <c r="L42" s="849">
        <v>4</v>
      </c>
      <c r="M42" s="849">
        <v>308</v>
      </c>
      <c r="N42" s="832">
        <v>1</v>
      </c>
      <c r="O42" s="832">
        <v>77</v>
      </c>
      <c r="P42" s="849">
        <v>1</v>
      </c>
      <c r="Q42" s="849">
        <v>77</v>
      </c>
      <c r="R42" s="837">
        <v>0.25</v>
      </c>
      <c r="S42" s="850">
        <v>77</v>
      </c>
    </row>
    <row r="43" spans="1:19" ht="14.4" customHeight="1" x14ac:dyDescent="0.3">
      <c r="A43" s="831" t="s">
        <v>2923</v>
      </c>
      <c r="B43" s="832" t="s">
        <v>2924</v>
      </c>
      <c r="C43" s="832" t="s">
        <v>580</v>
      </c>
      <c r="D43" s="832" t="s">
        <v>1460</v>
      </c>
      <c r="E43" s="832" t="s">
        <v>2919</v>
      </c>
      <c r="F43" s="832" t="s">
        <v>3005</v>
      </c>
      <c r="G43" s="832" t="s">
        <v>3006</v>
      </c>
      <c r="H43" s="849"/>
      <c r="I43" s="849"/>
      <c r="J43" s="832"/>
      <c r="K43" s="832"/>
      <c r="L43" s="849"/>
      <c r="M43" s="849"/>
      <c r="N43" s="832"/>
      <c r="O43" s="832"/>
      <c r="P43" s="849">
        <v>6</v>
      </c>
      <c r="Q43" s="849">
        <v>3720</v>
      </c>
      <c r="R43" s="837"/>
      <c r="S43" s="850">
        <v>620</v>
      </c>
    </row>
    <row r="44" spans="1:19" ht="14.4" customHeight="1" x14ac:dyDescent="0.3">
      <c r="A44" s="831" t="s">
        <v>2923</v>
      </c>
      <c r="B44" s="832" t="s">
        <v>2924</v>
      </c>
      <c r="C44" s="832" t="s">
        <v>580</v>
      </c>
      <c r="D44" s="832" t="s">
        <v>1460</v>
      </c>
      <c r="E44" s="832" t="s">
        <v>2919</v>
      </c>
      <c r="F44" s="832" t="s">
        <v>3007</v>
      </c>
      <c r="G44" s="832" t="s">
        <v>3009</v>
      </c>
      <c r="H44" s="849"/>
      <c r="I44" s="849"/>
      <c r="J44" s="832"/>
      <c r="K44" s="832"/>
      <c r="L44" s="849">
        <v>2</v>
      </c>
      <c r="M44" s="849">
        <v>746</v>
      </c>
      <c r="N44" s="832">
        <v>1</v>
      </c>
      <c r="O44" s="832">
        <v>373</v>
      </c>
      <c r="P44" s="849"/>
      <c r="Q44" s="849"/>
      <c r="R44" s="837"/>
      <c r="S44" s="850"/>
    </row>
    <row r="45" spans="1:19" ht="14.4" customHeight="1" x14ac:dyDescent="0.3">
      <c r="A45" s="831" t="s">
        <v>2923</v>
      </c>
      <c r="B45" s="832" t="s">
        <v>2924</v>
      </c>
      <c r="C45" s="832" t="s">
        <v>580</v>
      </c>
      <c r="D45" s="832" t="s">
        <v>1460</v>
      </c>
      <c r="E45" s="832" t="s">
        <v>2919</v>
      </c>
      <c r="F45" s="832" t="s">
        <v>3010</v>
      </c>
      <c r="G45" s="832" t="s">
        <v>3011</v>
      </c>
      <c r="H45" s="849"/>
      <c r="I45" s="849"/>
      <c r="J45" s="832"/>
      <c r="K45" s="832"/>
      <c r="L45" s="849">
        <v>12</v>
      </c>
      <c r="M45" s="849">
        <v>2124</v>
      </c>
      <c r="N45" s="832">
        <v>1</v>
      </c>
      <c r="O45" s="832">
        <v>177</v>
      </c>
      <c r="P45" s="849">
        <v>12</v>
      </c>
      <c r="Q45" s="849">
        <v>2136</v>
      </c>
      <c r="R45" s="837">
        <v>1.0056497175141244</v>
      </c>
      <c r="S45" s="850">
        <v>178</v>
      </c>
    </row>
    <row r="46" spans="1:19" ht="14.4" customHeight="1" x14ac:dyDescent="0.3">
      <c r="A46" s="831" t="s">
        <v>2923</v>
      </c>
      <c r="B46" s="832" t="s">
        <v>2924</v>
      </c>
      <c r="C46" s="832" t="s">
        <v>580</v>
      </c>
      <c r="D46" s="832" t="s">
        <v>1460</v>
      </c>
      <c r="E46" s="832" t="s">
        <v>2919</v>
      </c>
      <c r="F46" s="832" t="s">
        <v>3010</v>
      </c>
      <c r="G46" s="832" t="s">
        <v>3012</v>
      </c>
      <c r="H46" s="849"/>
      <c r="I46" s="849"/>
      <c r="J46" s="832"/>
      <c r="K46" s="832"/>
      <c r="L46" s="849">
        <v>16</v>
      </c>
      <c r="M46" s="849">
        <v>2832</v>
      </c>
      <c r="N46" s="832">
        <v>1</v>
      </c>
      <c r="O46" s="832">
        <v>177</v>
      </c>
      <c r="P46" s="849">
        <v>23</v>
      </c>
      <c r="Q46" s="849">
        <v>4094</v>
      </c>
      <c r="R46" s="837">
        <v>1.4456214689265536</v>
      </c>
      <c r="S46" s="850">
        <v>178</v>
      </c>
    </row>
    <row r="47" spans="1:19" ht="14.4" customHeight="1" x14ac:dyDescent="0.3">
      <c r="A47" s="831" t="s">
        <v>2923</v>
      </c>
      <c r="B47" s="832" t="s">
        <v>2924</v>
      </c>
      <c r="C47" s="832" t="s">
        <v>580</v>
      </c>
      <c r="D47" s="832" t="s">
        <v>2871</v>
      </c>
      <c r="E47" s="832" t="s">
        <v>2919</v>
      </c>
      <c r="F47" s="832" t="s">
        <v>2978</v>
      </c>
      <c r="G47" s="832" t="s">
        <v>2979</v>
      </c>
      <c r="H47" s="849"/>
      <c r="I47" s="849"/>
      <c r="J47" s="832"/>
      <c r="K47" s="832"/>
      <c r="L47" s="849">
        <v>4</v>
      </c>
      <c r="M47" s="849">
        <v>1004</v>
      </c>
      <c r="N47" s="832">
        <v>1</v>
      </c>
      <c r="O47" s="832">
        <v>251</v>
      </c>
      <c r="P47" s="849">
        <v>21</v>
      </c>
      <c r="Q47" s="849">
        <v>5292</v>
      </c>
      <c r="R47" s="837">
        <v>5.2709163346613543</v>
      </c>
      <c r="S47" s="850">
        <v>252</v>
      </c>
    </row>
    <row r="48" spans="1:19" ht="14.4" customHeight="1" x14ac:dyDescent="0.3">
      <c r="A48" s="831" t="s">
        <v>2923</v>
      </c>
      <c r="B48" s="832" t="s">
        <v>2924</v>
      </c>
      <c r="C48" s="832" t="s">
        <v>580</v>
      </c>
      <c r="D48" s="832" t="s">
        <v>2871</v>
      </c>
      <c r="E48" s="832" t="s">
        <v>2919</v>
      </c>
      <c r="F48" s="832" t="s">
        <v>2978</v>
      </c>
      <c r="G48" s="832" t="s">
        <v>2980</v>
      </c>
      <c r="H48" s="849"/>
      <c r="I48" s="849"/>
      <c r="J48" s="832"/>
      <c r="K48" s="832"/>
      <c r="L48" s="849"/>
      <c r="M48" s="849"/>
      <c r="N48" s="832"/>
      <c r="O48" s="832"/>
      <c r="P48" s="849">
        <v>14</v>
      </c>
      <c r="Q48" s="849">
        <v>3528</v>
      </c>
      <c r="R48" s="837"/>
      <c r="S48" s="850">
        <v>252</v>
      </c>
    </row>
    <row r="49" spans="1:19" ht="14.4" customHeight="1" x14ac:dyDescent="0.3">
      <c r="A49" s="831" t="s">
        <v>2923</v>
      </c>
      <c r="B49" s="832" t="s">
        <v>2924</v>
      </c>
      <c r="C49" s="832" t="s">
        <v>580</v>
      </c>
      <c r="D49" s="832" t="s">
        <v>1461</v>
      </c>
      <c r="E49" s="832" t="s">
        <v>2925</v>
      </c>
      <c r="F49" s="832" t="s">
        <v>2926</v>
      </c>
      <c r="G49" s="832" t="s">
        <v>2927</v>
      </c>
      <c r="H49" s="849">
        <v>0.2</v>
      </c>
      <c r="I49" s="849">
        <v>10.82</v>
      </c>
      <c r="J49" s="832"/>
      <c r="K49" s="832">
        <v>54.1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2923</v>
      </c>
      <c r="B50" s="832" t="s">
        <v>2924</v>
      </c>
      <c r="C50" s="832" t="s">
        <v>580</v>
      </c>
      <c r="D50" s="832" t="s">
        <v>1461</v>
      </c>
      <c r="E50" s="832" t="s">
        <v>2925</v>
      </c>
      <c r="F50" s="832" t="s">
        <v>2928</v>
      </c>
      <c r="G50" s="832" t="s">
        <v>2929</v>
      </c>
      <c r="H50" s="849">
        <v>0.2</v>
      </c>
      <c r="I50" s="849">
        <v>30.2</v>
      </c>
      <c r="J50" s="832">
        <v>0.5</v>
      </c>
      <c r="K50" s="832">
        <v>151</v>
      </c>
      <c r="L50" s="849">
        <v>0.4</v>
      </c>
      <c r="M50" s="849">
        <v>60.4</v>
      </c>
      <c r="N50" s="832">
        <v>1</v>
      </c>
      <c r="O50" s="832">
        <v>151</v>
      </c>
      <c r="P50" s="849">
        <v>0.70000000000000007</v>
      </c>
      <c r="Q50" s="849">
        <v>48.79</v>
      </c>
      <c r="R50" s="837">
        <v>0.80778145695364234</v>
      </c>
      <c r="S50" s="850">
        <v>69.699999999999989</v>
      </c>
    </row>
    <row r="51" spans="1:19" ht="14.4" customHeight="1" x14ac:dyDescent="0.3">
      <c r="A51" s="831" t="s">
        <v>2923</v>
      </c>
      <c r="B51" s="832" t="s">
        <v>2924</v>
      </c>
      <c r="C51" s="832" t="s">
        <v>580</v>
      </c>
      <c r="D51" s="832" t="s">
        <v>1461</v>
      </c>
      <c r="E51" s="832" t="s">
        <v>2925</v>
      </c>
      <c r="F51" s="832" t="s">
        <v>2930</v>
      </c>
      <c r="G51" s="832" t="s">
        <v>2931</v>
      </c>
      <c r="H51" s="849">
        <v>5</v>
      </c>
      <c r="I51" s="849">
        <v>1267.7499999999998</v>
      </c>
      <c r="J51" s="832">
        <v>1.9230769230769227</v>
      </c>
      <c r="K51" s="832">
        <v>253.54999999999995</v>
      </c>
      <c r="L51" s="849">
        <v>2.5999999999999996</v>
      </c>
      <c r="M51" s="849">
        <v>659.23</v>
      </c>
      <c r="N51" s="832">
        <v>1</v>
      </c>
      <c r="O51" s="832">
        <v>253.55000000000004</v>
      </c>
      <c r="P51" s="849">
        <v>4.8</v>
      </c>
      <c r="Q51" s="849">
        <v>1764.96</v>
      </c>
      <c r="R51" s="837">
        <v>2.6773053410797445</v>
      </c>
      <c r="S51" s="850">
        <v>367.70000000000005</v>
      </c>
    </row>
    <row r="52" spans="1:19" ht="14.4" customHeight="1" x14ac:dyDescent="0.3">
      <c r="A52" s="831" t="s">
        <v>2923</v>
      </c>
      <c r="B52" s="832" t="s">
        <v>2924</v>
      </c>
      <c r="C52" s="832" t="s">
        <v>580</v>
      </c>
      <c r="D52" s="832" t="s">
        <v>1461</v>
      </c>
      <c r="E52" s="832" t="s">
        <v>2925</v>
      </c>
      <c r="F52" s="832" t="s">
        <v>2932</v>
      </c>
      <c r="G52" s="832" t="s">
        <v>1239</v>
      </c>
      <c r="H52" s="849">
        <v>0.1</v>
      </c>
      <c r="I52" s="849">
        <v>6.14</v>
      </c>
      <c r="J52" s="832">
        <v>1</v>
      </c>
      <c r="K52" s="832">
        <v>61.399999999999991</v>
      </c>
      <c r="L52" s="849">
        <v>0.1</v>
      </c>
      <c r="M52" s="849">
        <v>6.14</v>
      </c>
      <c r="N52" s="832">
        <v>1</v>
      </c>
      <c r="O52" s="832">
        <v>61.399999999999991</v>
      </c>
      <c r="P52" s="849"/>
      <c r="Q52" s="849"/>
      <c r="R52" s="837"/>
      <c r="S52" s="850"/>
    </row>
    <row r="53" spans="1:19" ht="14.4" customHeight="1" x14ac:dyDescent="0.3">
      <c r="A53" s="831" t="s">
        <v>2923</v>
      </c>
      <c r="B53" s="832" t="s">
        <v>2924</v>
      </c>
      <c r="C53" s="832" t="s">
        <v>580</v>
      </c>
      <c r="D53" s="832" t="s">
        <v>1461</v>
      </c>
      <c r="E53" s="832" t="s">
        <v>2925</v>
      </c>
      <c r="F53" s="832" t="s">
        <v>2933</v>
      </c>
      <c r="G53" s="832" t="s">
        <v>671</v>
      </c>
      <c r="H53" s="849">
        <v>3</v>
      </c>
      <c r="I53" s="849">
        <v>41.22</v>
      </c>
      <c r="J53" s="832">
        <v>1.5</v>
      </c>
      <c r="K53" s="832">
        <v>13.74</v>
      </c>
      <c r="L53" s="849">
        <v>2</v>
      </c>
      <c r="M53" s="849">
        <v>27.48</v>
      </c>
      <c r="N53" s="832">
        <v>1</v>
      </c>
      <c r="O53" s="832">
        <v>13.74</v>
      </c>
      <c r="P53" s="849">
        <v>3</v>
      </c>
      <c r="Q53" s="849">
        <v>41.22</v>
      </c>
      <c r="R53" s="837">
        <v>1.5</v>
      </c>
      <c r="S53" s="850">
        <v>13.74</v>
      </c>
    </row>
    <row r="54" spans="1:19" ht="14.4" customHeight="1" x14ac:dyDescent="0.3">
      <c r="A54" s="831" t="s">
        <v>2923</v>
      </c>
      <c r="B54" s="832" t="s">
        <v>2924</v>
      </c>
      <c r="C54" s="832" t="s">
        <v>580</v>
      </c>
      <c r="D54" s="832" t="s">
        <v>1461</v>
      </c>
      <c r="E54" s="832" t="s">
        <v>2925</v>
      </c>
      <c r="F54" s="832" t="s">
        <v>2936</v>
      </c>
      <c r="G54" s="832" t="s">
        <v>1093</v>
      </c>
      <c r="H54" s="849"/>
      <c r="I54" s="849"/>
      <c r="J54" s="832"/>
      <c r="K54" s="832"/>
      <c r="L54" s="849">
        <v>0.1</v>
      </c>
      <c r="M54" s="849">
        <v>7.8</v>
      </c>
      <c r="N54" s="832">
        <v>1</v>
      </c>
      <c r="O54" s="832">
        <v>78</v>
      </c>
      <c r="P54" s="849"/>
      <c r="Q54" s="849"/>
      <c r="R54" s="837"/>
      <c r="S54" s="850"/>
    </row>
    <row r="55" spans="1:19" ht="14.4" customHeight="1" x14ac:dyDescent="0.3">
      <c r="A55" s="831" t="s">
        <v>2923</v>
      </c>
      <c r="B55" s="832" t="s">
        <v>2924</v>
      </c>
      <c r="C55" s="832" t="s">
        <v>580</v>
      </c>
      <c r="D55" s="832" t="s">
        <v>1461</v>
      </c>
      <c r="E55" s="832" t="s">
        <v>2925</v>
      </c>
      <c r="F55" s="832" t="s">
        <v>2937</v>
      </c>
      <c r="G55" s="832" t="s">
        <v>660</v>
      </c>
      <c r="H55" s="849">
        <v>0.60000000000000009</v>
      </c>
      <c r="I55" s="849">
        <v>42.42</v>
      </c>
      <c r="J55" s="832">
        <v>3</v>
      </c>
      <c r="K55" s="832">
        <v>70.699999999999989</v>
      </c>
      <c r="L55" s="849">
        <v>0.2</v>
      </c>
      <c r="M55" s="849">
        <v>14.14</v>
      </c>
      <c r="N55" s="832">
        <v>1</v>
      </c>
      <c r="O55" s="832">
        <v>70.7</v>
      </c>
      <c r="P55" s="849">
        <v>0.60000000000000009</v>
      </c>
      <c r="Q55" s="849">
        <v>51.06</v>
      </c>
      <c r="R55" s="837">
        <v>3.6110325318246113</v>
      </c>
      <c r="S55" s="850">
        <v>85.1</v>
      </c>
    </row>
    <row r="56" spans="1:19" ht="14.4" customHeight="1" x14ac:dyDescent="0.3">
      <c r="A56" s="831" t="s">
        <v>2923</v>
      </c>
      <c r="B56" s="832" t="s">
        <v>2924</v>
      </c>
      <c r="C56" s="832" t="s">
        <v>580</v>
      </c>
      <c r="D56" s="832" t="s">
        <v>1461</v>
      </c>
      <c r="E56" s="832" t="s">
        <v>2925</v>
      </c>
      <c r="F56" s="832" t="s">
        <v>2940</v>
      </c>
      <c r="G56" s="832" t="s">
        <v>655</v>
      </c>
      <c r="H56" s="849">
        <v>1.8</v>
      </c>
      <c r="I56" s="849">
        <v>1170</v>
      </c>
      <c r="J56" s="832">
        <v>8.1818181818181817</v>
      </c>
      <c r="K56" s="832">
        <v>650</v>
      </c>
      <c r="L56" s="849">
        <v>0.22</v>
      </c>
      <c r="M56" s="849">
        <v>143</v>
      </c>
      <c r="N56" s="832">
        <v>1</v>
      </c>
      <c r="O56" s="832">
        <v>650</v>
      </c>
      <c r="P56" s="849">
        <v>1</v>
      </c>
      <c r="Q56" s="849">
        <v>650</v>
      </c>
      <c r="R56" s="837">
        <v>4.5454545454545459</v>
      </c>
      <c r="S56" s="850">
        <v>650</v>
      </c>
    </row>
    <row r="57" spans="1:19" ht="14.4" customHeight="1" x14ac:dyDescent="0.3">
      <c r="A57" s="831" t="s">
        <v>2923</v>
      </c>
      <c r="B57" s="832" t="s">
        <v>2924</v>
      </c>
      <c r="C57" s="832" t="s">
        <v>580</v>
      </c>
      <c r="D57" s="832" t="s">
        <v>1461</v>
      </c>
      <c r="E57" s="832" t="s">
        <v>2925</v>
      </c>
      <c r="F57" s="832" t="s">
        <v>2941</v>
      </c>
      <c r="G57" s="832" t="s">
        <v>658</v>
      </c>
      <c r="H57" s="849"/>
      <c r="I57" s="849"/>
      <c r="J57" s="832"/>
      <c r="K57" s="832"/>
      <c r="L57" s="849"/>
      <c r="M57" s="849"/>
      <c r="N57" s="832"/>
      <c r="O57" s="832"/>
      <c r="P57" s="849">
        <v>1</v>
      </c>
      <c r="Q57" s="849">
        <v>16.8</v>
      </c>
      <c r="R57" s="837"/>
      <c r="S57" s="850">
        <v>16.8</v>
      </c>
    </row>
    <row r="58" spans="1:19" ht="14.4" customHeight="1" x14ac:dyDescent="0.3">
      <c r="A58" s="831" t="s">
        <v>2923</v>
      </c>
      <c r="B58" s="832" t="s">
        <v>2924</v>
      </c>
      <c r="C58" s="832" t="s">
        <v>580</v>
      </c>
      <c r="D58" s="832" t="s">
        <v>1461</v>
      </c>
      <c r="E58" s="832" t="s">
        <v>2925</v>
      </c>
      <c r="F58" s="832" t="s">
        <v>2944</v>
      </c>
      <c r="G58" s="832" t="s">
        <v>794</v>
      </c>
      <c r="H58" s="849"/>
      <c r="I58" s="849"/>
      <c r="J58" s="832"/>
      <c r="K58" s="832"/>
      <c r="L58" s="849">
        <v>2</v>
      </c>
      <c r="M58" s="849">
        <v>243.54</v>
      </c>
      <c r="N58" s="832">
        <v>1</v>
      </c>
      <c r="O58" s="832">
        <v>121.77</v>
      </c>
      <c r="P58" s="849"/>
      <c r="Q58" s="849"/>
      <c r="R58" s="837"/>
      <c r="S58" s="850"/>
    </row>
    <row r="59" spans="1:19" ht="14.4" customHeight="1" x14ac:dyDescent="0.3">
      <c r="A59" s="831" t="s">
        <v>2923</v>
      </c>
      <c r="B59" s="832" t="s">
        <v>2924</v>
      </c>
      <c r="C59" s="832" t="s">
        <v>580</v>
      </c>
      <c r="D59" s="832" t="s">
        <v>1461</v>
      </c>
      <c r="E59" s="832" t="s">
        <v>2925</v>
      </c>
      <c r="F59" s="832" t="s">
        <v>2946</v>
      </c>
      <c r="G59" s="832" t="s">
        <v>794</v>
      </c>
      <c r="H59" s="849">
        <v>1.1500000000000001</v>
      </c>
      <c r="I59" s="849">
        <v>279.91000000000003</v>
      </c>
      <c r="J59" s="832">
        <v>1.5925694128356851</v>
      </c>
      <c r="K59" s="832">
        <v>243.4</v>
      </c>
      <c r="L59" s="849">
        <v>0.72</v>
      </c>
      <c r="M59" s="849">
        <v>175.76000000000002</v>
      </c>
      <c r="N59" s="832">
        <v>1</v>
      </c>
      <c r="O59" s="832">
        <v>244.11111111111114</v>
      </c>
      <c r="P59" s="849">
        <v>1.0999999999999999</v>
      </c>
      <c r="Q59" s="849">
        <v>267.74</v>
      </c>
      <c r="R59" s="837">
        <v>1.5233272644515248</v>
      </c>
      <c r="S59" s="850">
        <v>243.40000000000003</v>
      </c>
    </row>
    <row r="60" spans="1:19" ht="14.4" customHeight="1" x14ac:dyDescent="0.3">
      <c r="A60" s="831" t="s">
        <v>2923</v>
      </c>
      <c r="B60" s="832" t="s">
        <v>2924</v>
      </c>
      <c r="C60" s="832" t="s">
        <v>580</v>
      </c>
      <c r="D60" s="832" t="s">
        <v>1461</v>
      </c>
      <c r="E60" s="832" t="s">
        <v>2925</v>
      </c>
      <c r="F60" s="832" t="s">
        <v>2947</v>
      </c>
      <c r="G60" s="832" t="s">
        <v>2948</v>
      </c>
      <c r="H60" s="849">
        <v>0.9</v>
      </c>
      <c r="I60" s="849">
        <v>33.75</v>
      </c>
      <c r="J60" s="832">
        <v>0.74916759156492796</v>
      </c>
      <c r="K60" s="832">
        <v>37.5</v>
      </c>
      <c r="L60" s="849">
        <v>1.2</v>
      </c>
      <c r="M60" s="849">
        <v>45.05</v>
      </c>
      <c r="N60" s="832">
        <v>1</v>
      </c>
      <c r="O60" s="832">
        <v>37.541666666666664</v>
      </c>
      <c r="P60" s="849">
        <v>0.5</v>
      </c>
      <c r="Q60" s="849">
        <v>18.75</v>
      </c>
      <c r="R60" s="837">
        <v>0.41620421753607106</v>
      </c>
      <c r="S60" s="850">
        <v>37.5</v>
      </c>
    </row>
    <row r="61" spans="1:19" ht="14.4" customHeight="1" x14ac:dyDescent="0.3">
      <c r="A61" s="831" t="s">
        <v>2923</v>
      </c>
      <c r="B61" s="832" t="s">
        <v>2924</v>
      </c>
      <c r="C61" s="832" t="s">
        <v>580</v>
      </c>
      <c r="D61" s="832" t="s">
        <v>1461</v>
      </c>
      <c r="E61" s="832" t="s">
        <v>2949</v>
      </c>
      <c r="F61" s="832" t="s">
        <v>2953</v>
      </c>
      <c r="G61" s="832" t="s">
        <v>2954</v>
      </c>
      <c r="H61" s="849">
        <v>11</v>
      </c>
      <c r="I61" s="849">
        <v>2669.04</v>
      </c>
      <c r="J61" s="832"/>
      <c r="K61" s="832">
        <v>242.64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2923</v>
      </c>
      <c r="B62" s="832" t="s">
        <v>2924</v>
      </c>
      <c r="C62" s="832" t="s">
        <v>580</v>
      </c>
      <c r="D62" s="832" t="s">
        <v>1461</v>
      </c>
      <c r="E62" s="832" t="s">
        <v>2949</v>
      </c>
      <c r="F62" s="832" t="s">
        <v>2953</v>
      </c>
      <c r="G62" s="832" t="s">
        <v>2955</v>
      </c>
      <c r="H62" s="849">
        <v>4</v>
      </c>
      <c r="I62" s="849">
        <v>970.56</v>
      </c>
      <c r="J62" s="832"/>
      <c r="K62" s="832">
        <v>242.64</v>
      </c>
      <c r="L62" s="849"/>
      <c r="M62" s="849"/>
      <c r="N62" s="832"/>
      <c r="O62" s="832"/>
      <c r="P62" s="849">
        <v>7</v>
      </c>
      <c r="Q62" s="849">
        <v>1698.48</v>
      </c>
      <c r="R62" s="837"/>
      <c r="S62" s="850">
        <v>242.64000000000001</v>
      </c>
    </row>
    <row r="63" spans="1:19" ht="14.4" customHeight="1" x14ac:dyDescent="0.3">
      <c r="A63" s="831" t="s">
        <v>2923</v>
      </c>
      <c r="B63" s="832" t="s">
        <v>2924</v>
      </c>
      <c r="C63" s="832" t="s">
        <v>580</v>
      </c>
      <c r="D63" s="832" t="s">
        <v>1461</v>
      </c>
      <c r="E63" s="832" t="s">
        <v>2949</v>
      </c>
      <c r="F63" s="832" t="s">
        <v>2956</v>
      </c>
      <c r="G63" s="832" t="s">
        <v>2958</v>
      </c>
      <c r="H63" s="849"/>
      <c r="I63" s="849"/>
      <c r="J63" s="832"/>
      <c r="K63" s="832"/>
      <c r="L63" s="849"/>
      <c r="M63" s="849"/>
      <c r="N63" s="832"/>
      <c r="O63" s="832"/>
      <c r="P63" s="849">
        <v>2</v>
      </c>
      <c r="Q63" s="849">
        <v>485.28</v>
      </c>
      <c r="R63" s="837"/>
      <c r="S63" s="850">
        <v>242.64</v>
      </c>
    </row>
    <row r="64" spans="1:19" ht="14.4" customHeight="1" x14ac:dyDescent="0.3">
      <c r="A64" s="831" t="s">
        <v>2923</v>
      </c>
      <c r="B64" s="832" t="s">
        <v>2924</v>
      </c>
      <c r="C64" s="832" t="s">
        <v>580</v>
      </c>
      <c r="D64" s="832" t="s">
        <v>1461</v>
      </c>
      <c r="E64" s="832" t="s">
        <v>2949</v>
      </c>
      <c r="F64" s="832" t="s">
        <v>2959</v>
      </c>
      <c r="G64" s="832" t="s">
        <v>2960</v>
      </c>
      <c r="H64" s="849"/>
      <c r="I64" s="849"/>
      <c r="J64" s="832"/>
      <c r="K64" s="832"/>
      <c r="L64" s="849"/>
      <c r="M64" s="849"/>
      <c r="N64" s="832"/>
      <c r="O64" s="832"/>
      <c r="P64" s="849">
        <v>4</v>
      </c>
      <c r="Q64" s="849">
        <v>1796</v>
      </c>
      <c r="R64" s="837"/>
      <c r="S64" s="850">
        <v>449</v>
      </c>
    </row>
    <row r="65" spans="1:19" ht="14.4" customHeight="1" x14ac:dyDescent="0.3">
      <c r="A65" s="831" t="s">
        <v>2923</v>
      </c>
      <c r="B65" s="832" t="s">
        <v>2924</v>
      </c>
      <c r="C65" s="832" t="s">
        <v>580</v>
      </c>
      <c r="D65" s="832" t="s">
        <v>1461</v>
      </c>
      <c r="E65" s="832" t="s">
        <v>2949</v>
      </c>
      <c r="F65" s="832" t="s">
        <v>2959</v>
      </c>
      <c r="G65" s="832" t="s">
        <v>2961</v>
      </c>
      <c r="H65" s="849"/>
      <c r="I65" s="849"/>
      <c r="J65" s="832"/>
      <c r="K65" s="832"/>
      <c r="L65" s="849">
        <v>5</v>
      </c>
      <c r="M65" s="849">
        <v>2245</v>
      </c>
      <c r="N65" s="832">
        <v>1</v>
      </c>
      <c r="O65" s="832">
        <v>449</v>
      </c>
      <c r="P65" s="849"/>
      <c r="Q65" s="849"/>
      <c r="R65" s="837"/>
      <c r="S65" s="850"/>
    </row>
    <row r="66" spans="1:19" ht="14.4" customHeight="1" x14ac:dyDescent="0.3">
      <c r="A66" s="831" t="s">
        <v>2923</v>
      </c>
      <c r="B66" s="832" t="s">
        <v>2924</v>
      </c>
      <c r="C66" s="832" t="s">
        <v>580</v>
      </c>
      <c r="D66" s="832" t="s">
        <v>1461</v>
      </c>
      <c r="E66" s="832" t="s">
        <v>2919</v>
      </c>
      <c r="F66" s="832" t="s">
        <v>2963</v>
      </c>
      <c r="G66" s="832" t="s">
        <v>2964</v>
      </c>
      <c r="H66" s="849">
        <v>4</v>
      </c>
      <c r="I66" s="849">
        <v>312</v>
      </c>
      <c r="J66" s="832">
        <v>4</v>
      </c>
      <c r="K66" s="832">
        <v>78</v>
      </c>
      <c r="L66" s="849">
        <v>1</v>
      </c>
      <c r="M66" s="849">
        <v>78</v>
      </c>
      <c r="N66" s="832">
        <v>1</v>
      </c>
      <c r="O66" s="832">
        <v>78</v>
      </c>
      <c r="P66" s="849">
        <v>3</v>
      </c>
      <c r="Q66" s="849">
        <v>234</v>
      </c>
      <c r="R66" s="837">
        <v>3</v>
      </c>
      <c r="S66" s="850">
        <v>78</v>
      </c>
    </row>
    <row r="67" spans="1:19" ht="14.4" customHeight="1" x14ac:dyDescent="0.3">
      <c r="A67" s="831" t="s">
        <v>2923</v>
      </c>
      <c r="B67" s="832" t="s">
        <v>2924</v>
      </c>
      <c r="C67" s="832" t="s">
        <v>580</v>
      </c>
      <c r="D67" s="832" t="s">
        <v>1461</v>
      </c>
      <c r="E67" s="832" t="s">
        <v>2919</v>
      </c>
      <c r="F67" s="832" t="s">
        <v>2963</v>
      </c>
      <c r="G67" s="832" t="s">
        <v>2965</v>
      </c>
      <c r="H67" s="849"/>
      <c r="I67" s="849"/>
      <c r="J67" s="832"/>
      <c r="K67" s="832"/>
      <c r="L67" s="849">
        <v>2</v>
      </c>
      <c r="M67" s="849">
        <v>156</v>
      </c>
      <c r="N67" s="832">
        <v>1</v>
      </c>
      <c r="O67" s="832">
        <v>78</v>
      </c>
      <c r="P67" s="849"/>
      <c r="Q67" s="849"/>
      <c r="R67" s="837"/>
      <c r="S67" s="850"/>
    </row>
    <row r="68" spans="1:19" ht="14.4" customHeight="1" x14ac:dyDescent="0.3">
      <c r="A68" s="831" t="s">
        <v>2923</v>
      </c>
      <c r="B68" s="832" t="s">
        <v>2924</v>
      </c>
      <c r="C68" s="832" t="s">
        <v>580</v>
      </c>
      <c r="D68" s="832" t="s">
        <v>1461</v>
      </c>
      <c r="E68" s="832" t="s">
        <v>2919</v>
      </c>
      <c r="F68" s="832" t="s">
        <v>2966</v>
      </c>
      <c r="G68" s="832" t="s">
        <v>2967</v>
      </c>
      <c r="H68" s="849">
        <v>76</v>
      </c>
      <c r="I68" s="849">
        <v>11096</v>
      </c>
      <c r="J68" s="832">
        <v>4.1934996220710508</v>
      </c>
      <c r="K68" s="832">
        <v>146</v>
      </c>
      <c r="L68" s="849">
        <v>18</v>
      </c>
      <c r="M68" s="849">
        <v>2646</v>
      </c>
      <c r="N68" s="832">
        <v>1</v>
      </c>
      <c r="O68" s="832">
        <v>147</v>
      </c>
      <c r="P68" s="849">
        <v>44</v>
      </c>
      <c r="Q68" s="849">
        <v>6468</v>
      </c>
      <c r="R68" s="837">
        <v>2.4444444444444446</v>
      </c>
      <c r="S68" s="850">
        <v>147</v>
      </c>
    </row>
    <row r="69" spans="1:19" ht="14.4" customHeight="1" x14ac:dyDescent="0.3">
      <c r="A69" s="831" t="s">
        <v>2923</v>
      </c>
      <c r="B69" s="832" t="s">
        <v>2924</v>
      </c>
      <c r="C69" s="832" t="s">
        <v>580</v>
      </c>
      <c r="D69" s="832" t="s">
        <v>1461</v>
      </c>
      <c r="E69" s="832" t="s">
        <v>2919</v>
      </c>
      <c r="F69" s="832" t="s">
        <v>2966</v>
      </c>
      <c r="G69" s="832" t="s">
        <v>2968</v>
      </c>
      <c r="H69" s="849">
        <v>20</v>
      </c>
      <c r="I69" s="849">
        <v>2920</v>
      </c>
      <c r="J69" s="832">
        <v>0.62074829931972786</v>
      </c>
      <c r="K69" s="832">
        <v>146</v>
      </c>
      <c r="L69" s="849">
        <v>32</v>
      </c>
      <c r="M69" s="849">
        <v>4704</v>
      </c>
      <c r="N69" s="832">
        <v>1</v>
      </c>
      <c r="O69" s="832">
        <v>147</v>
      </c>
      <c r="P69" s="849">
        <v>44</v>
      </c>
      <c r="Q69" s="849">
        <v>6468</v>
      </c>
      <c r="R69" s="837">
        <v>1.375</v>
      </c>
      <c r="S69" s="850">
        <v>147</v>
      </c>
    </row>
    <row r="70" spans="1:19" ht="14.4" customHeight="1" x14ac:dyDescent="0.3">
      <c r="A70" s="831" t="s">
        <v>2923</v>
      </c>
      <c r="B70" s="832" t="s">
        <v>2924</v>
      </c>
      <c r="C70" s="832" t="s">
        <v>580</v>
      </c>
      <c r="D70" s="832" t="s">
        <v>1461</v>
      </c>
      <c r="E70" s="832" t="s">
        <v>2919</v>
      </c>
      <c r="F70" s="832" t="s">
        <v>2969</v>
      </c>
      <c r="G70" s="832" t="s">
        <v>2970</v>
      </c>
      <c r="H70" s="849">
        <v>7</v>
      </c>
      <c r="I70" s="849">
        <v>259</v>
      </c>
      <c r="J70" s="832">
        <v>2.3333333333333335</v>
      </c>
      <c r="K70" s="832">
        <v>37</v>
      </c>
      <c r="L70" s="849">
        <v>3</v>
      </c>
      <c r="M70" s="849">
        <v>111</v>
      </c>
      <c r="N70" s="832">
        <v>1</v>
      </c>
      <c r="O70" s="832">
        <v>37</v>
      </c>
      <c r="P70" s="849">
        <v>9</v>
      </c>
      <c r="Q70" s="849">
        <v>333</v>
      </c>
      <c r="R70" s="837">
        <v>3</v>
      </c>
      <c r="S70" s="850">
        <v>37</v>
      </c>
    </row>
    <row r="71" spans="1:19" ht="14.4" customHeight="1" x14ac:dyDescent="0.3">
      <c r="A71" s="831" t="s">
        <v>2923</v>
      </c>
      <c r="B71" s="832" t="s">
        <v>2924</v>
      </c>
      <c r="C71" s="832" t="s">
        <v>580</v>
      </c>
      <c r="D71" s="832" t="s">
        <v>1461</v>
      </c>
      <c r="E71" s="832" t="s">
        <v>2919</v>
      </c>
      <c r="F71" s="832" t="s">
        <v>2969</v>
      </c>
      <c r="G71" s="832" t="s">
        <v>2971</v>
      </c>
      <c r="H71" s="849">
        <v>1</v>
      </c>
      <c r="I71" s="849">
        <v>37</v>
      </c>
      <c r="J71" s="832">
        <v>0.5</v>
      </c>
      <c r="K71" s="832">
        <v>37</v>
      </c>
      <c r="L71" s="849">
        <v>2</v>
      </c>
      <c r="M71" s="849">
        <v>74</v>
      </c>
      <c r="N71" s="832">
        <v>1</v>
      </c>
      <c r="O71" s="832">
        <v>37</v>
      </c>
      <c r="P71" s="849">
        <v>4</v>
      </c>
      <c r="Q71" s="849">
        <v>148</v>
      </c>
      <c r="R71" s="837">
        <v>2</v>
      </c>
      <c r="S71" s="850">
        <v>37</v>
      </c>
    </row>
    <row r="72" spans="1:19" ht="14.4" customHeight="1" x14ac:dyDescent="0.3">
      <c r="A72" s="831" t="s">
        <v>2923</v>
      </c>
      <c r="B72" s="832" t="s">
        <v>2924</v>
      </c>
      <c r="C72" s="832" t="s">
        <v>580</v>
      </c>
      <c r="D72" s="832" t="s">
        <v>1461</v>
      </c>
      <c r="E72" s="832" t="s">
        <v>2919</v>
      </c>
      <c r="F72" s="832" t="s">
        <v>2972</v>
      </c>
      <c r="G72" s="832" t="s">
        <v>2973</v>
      </c>
      <c r="H72" s="849"/>
      <c r="I72" s="849"/>
      <c r="J72" s="832"/>
      <c r="K72" s="832"/>
      <c r="L72" s="849"/>
      <c r="M72" s="849"/>
      <c r="N72" s="832"/>
      <c r="O72" s="832"/>
      <c r="P72" s="849">
        <v>2</v>
      </c>
      <c r="Q72" s="849">
        <v>234</v>
      </c>
      <c r="R72" s="837"/>
      <c r="S72" s="850">
        <v>117</v>
      </c>
    </row>
    <row r="73" spans="1:19" ht="14.4" customHeight="1" x14ac:dyDescent="0.3">
      <c r="A73" s="831" t="s">
        <v>2923</v>
      </c>
      <c r="B73" s="832" t="s">
        <v>2924</v>
      </c>
      <c r="C73" s="832" t="s">
        <v>580</v>
      </c>
      <c r="D73" s="832" t="s">
        <v>1461</v>
      </c>
      <c r="E73" s="832" t="s">
        <v>2919</v>
      </c>
      <c r="F73" s="832" t="s">
        <v>2975</v>
      </c>
      <c r="G73" s="832" t="s">
        <v>2976</v>
      </c>
      <c r="H73" s="849">
        <v>6</v>
      </c>
      <c r="I73" s="849">
        <v>774</v>
      </c>
      <c r="J73" s="832">
        <v>2</v>
      </c>
      <c r="K73" s="832">
        <v>129</v>
      </c>
      <c r="L73" s="849">
        <v>3</v>
      </c>
      <c r="M73" s="849">
        <v>387</v>
      </c>
      <c r="N73" s="832">
        <v>1</v>
      </c>
      <c r="O73" s="832">
        <v>129</v>
      </c>
      <c r="P73" s="849">
        <v>3</v>
      </c>
      <c r="Q73" s="849">
        <v>390</v>
      </c>
      <c r="R73" s="837">
        <v>1.0077519379844961</v>
      </c>
      <c r="S73" s="850">
        <v>130</v>
      </c>
    </row>
    <row r="74" spans="1:19" ht="14.4" customHeight="1" x14ac:dyDescent="0.3">
      <c r="A74" s="831" t="s">
        <v>2923</v>
      </c>
      <c r="B74" s="832" t="s">
        <v>2924</v>
      </c>
      <c r="C74" s="832" t="s">
        <v>580</v>
      </c>
      <c r="D74" s="832" t="s">
        <v>1461</v>
      </c>
      <c r="E74" s="832" t="s">
        <v>2919</v>
      </c>
      <c r="F74" s="832" t="s">
        <v>2975</v>
      </c>
      <c r="G74" s="832" t="s">
        <v>2977</v>
      </c>
      <c r="H74" s="849"/>
      <c r="I74" s="849"/>
      <c r="J74" s="832"/>
      <c r="K74" s="832"/>
      <c r="L74" s="849">
        <v>5</v>
      </c>
      <c r="M74" s="849">
        <v>645</v>
      </c>
      <c r="N74" s="832">
        <v>1</v>
      </c>
      <c r="O74" s="832">
        <v>129</v>
      </c>
      <c r="P74" s="849">
        <v>2</v>
      </c>
      <c r="Q74" s="849">
        <v>260</v>
      </c>
      <c r="R74" s="837">
        <v>0.40310077519379844</v>
      </c>
      <c r="S74" s="850">
        <v>130</v>
      </c>
    </row>
    <row r="75" spans="1:19" ht="14.4" customHeight="1" x14ac:dyDescent="0.3">
      <c r="A75" s="831" t="s">
        <v>2923</v>
      </c>
      <c r="B75" s="832" t="s">
        <v>2924</v>
      </c>
      <c r="C75" s="832" t="s">
        <v>580</v>
      </c>
      <c r="D75" s="832" t="s">
        <v>1461</v>
      </c>
      <c r="E75" s="832" t="s">
        <v>2919</v>
      </c>
      <c r="F75" s="832" t="s">
        <v>2978</v>
      </c>
      <c r="G75" s="832" t="s">
        <v>2979</v>
      </c>
      <c r="H75" s="849">
        <v>1</v>
      </c>
      <c r="I75" s="849">
        <v>251</v>
      </c>
      <c r="J75" s="832"/>
      <c r="K75" s="832">
        <v>251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2923</v>
      </c>
      <c r="B76" s="832" t="s">
        <v>2924</v>
      </c>
      <c r="C76" s="832" t="s">
        <v>580</v>
      </c>
      <c r="D76" s="832" t="s">
        <v>1461</v>
      </c>
      <c r="E76" s="832" t="s">
        <v>2919</v>
      </c>
      <c r="F76" s="832" t="s">
        <v>2981</v>
      </c>
      <c r="G76" s="832" t="s">
        <v>2982</v>
      </c>
      <c r="H76" s="849">
        <v>3</v>
      </c>
      <c r="I76" s="849">
        <v>2103</v>
      </c>
      <c r="J76" s="832">
        <v>3</v>
      </c>
      <c r="K76" s="832">
        <v>701</v>
      </c>
      <c r="L76" s="849">
        <v>1</v>
      </c>
      <c r="M76" s="849">
        <v>701</v>
      </c>
      <c r="N76" s="832">
        <v>1</v>
      </c>
      <c r="O76" s="832">
        <v>701</v>
      </c>
      <c r="P76" s="849">
        <v>5</v>
      </c>
      <c r="Q76" s="849">
        <v>3510</v>
      </c>
      <c r="R76" s="837">
        <v>5.0071326676176886</v>
      </c>
      <c r="S76" s="850">
        <v>702</v>
      </c>
    </row>
    <row r="77" spans="1:19" ht="14.4" customHeight="1" x14ac:dyDescent="0.3">
      <c r="A77" s="831" t="s">
        <v>2923</v>
      </c>
      <c r="B77" s="832" t="s">
        <v>2924</v>
      </c>
      <c r="C77" s="832" t="s">
        <v>580</v>
      </c>
      <c r="D77" s="832" t="s">
        <v>1461</v>
      </c>
      <c r="E77" s="832" t="s">
        <v>2919</v>
      </c>
      <c r="F77" s="832" t="s">
        <v>2981</v>
      </c>
      <c r="G77" s="832" t="s">
        <v>2983</v>
      </c>
      <c r="H77" s="849">
        <v>1</v>
      </c>
      <c r="I77" s="849">
        <v>701</v>
      </c>
      <c r="J77" s="832">
        <v>1</v>
      </c>
      <c r="K77" s="832">
        <v>701</v>
      </c>
      <c r="L77" s="849">
        <v>1</v>
      </c>
      <c r="M77" s="849">
        <v>701</v>
      </c>
      <c r="N77" s="832">
        <v>1</v>
      </c>
      <c r="O77" s="832">
        <v>701</v>
      </c>
      <c r="P77" s="849">
        <v>1</v>
      </c>
      <c r="Q77" s="849">
        <v>702</v>
      </c>
      <c r="R77" s="837">
        <v>1.0014265335235377</v>
      </c>
      <c r="S77" s="850">
        <v>702</v>
      </c>
    </row>
    <row r="78" spans="1:19" ht="14.4" customHeight="1" x14ac:dyDescent="0.3">
      <c r="A78" s="831" t="s">
        <v>2923</v>
      </c>
      <c r="B78" s="832" t="s">
        <v>2924</v>
      </c>
      <c r="C78" s="832" t="s">
        <v>580</v>
      </c>
      <c r="D78" s="832" t="s">
        <v>1461</v>
      </c>
      <c r="E78" s="832" t="s">
        <v>2919</v>
      </c>
      <c r="F78" s="832" t="s">
        <v>2984</v>
      </c>
      <c r="G78" s="832" t="s">
        <v>2985</v>
      </c>
      <c r="H78" s="849">
        <v>1</v>
      </c>
      <c r="I78" s="849">
        <v>354</v>
      </c>
      <c r="J78" s="832"/>
      <c r="K78" s="832">
        <v>354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2923</v>
      </c>
      <c r="B79" s="832" t="s">
        <v>2924</v>
      </c>
      <c r="C79" s="832" t="s">
        <v>580</v>
      </c>
      <c r="D79" s="832" t="s">
        <v>1461</v>
      </c>
      <c r="E79" s="832" t="s">
        <v>2919</v>
      </c>
      <c r="F79" s="832" t="s">
        <v>2987</v>
      </c>
      <c r="G79" s="832" t="s">
        <v>2988</v>
      </c>
      <c r="H79" s="849">
        <v>70</v>
      </c>
      <c r="I79" s="849">
        <v>2333.33</v>
      </c>
      <c r="J79" s="832">
        <v>1.1290288241470579</v>
      </c>
      <c r="K79" s="832">
        <v>33.333285714285715</v>
      </c>
      <c r="L79" s="849">
        <v>62</v>
      </c>
      <c r="M79" s="849">
        <v>2066.67</v>
      </c>
      <c r="N79" s="832">
        <v>1</v>
      </c>
      <c r="O79" s="832">
        <v>33.333387096774196</v>
      </c>
      <c r="P79" s="849">
        <v>80</v>
      </c>
      <c r="Q79" s="849">
        <v>2666.66</v>
      </c>
      <c r="R79" s="837">
        <v>1.2903172736818165</v>
      </c>
      <c r="S79" s="850">
        <v>33.33325</v>
      </c>
    </row>
    <row r="80" spans="1:19" ht="14.4" customHeight="1" x14ac:dyDescent="0.3">
      <c r="A80" s="831" t="s">
        <v>2923</v>
      </c>
      <c r="B80" s="832" t="s">
        <v>2924</v>
      </c>
      <c r="C80" s="832" t="s">
        <v>580</v>
      </c>
      <c r="D80" s="832" t="s">
        <v>1461</v>
      </c>
      <c r="E80" s="832" t="s">
        <v>2919</v>
      </c>
      <c r="F80" s="832" t="s">
        <v>2993</v>
      </c>
      <c r="G80" s="832" t="s">
        <v>2994</v>
      </c>
      <c r="H80" s="849">
        <v>160</v>
      </c>
      <c r="I80" s="849">
        <v>19200</v>
      </c>
      <c r="J80" s="832">
        <v>4.3243243243243246</v>
      </c>
      <c r="K80" s="832">
        <v>120</v>
      </c>
      <c r="L80" s="849">
        <v>37</v>
      </c>
      <c r="M80" s="849">
        <v>4440</v>
      </c>
      <c r="N80" s="832">
        <v>1</v>
      </c>
      <c r="O80" s="832">
        <v>120</v>
      </c>
      <c r="P80" s="849">
        <v>88</v>
      </c>
      <c r="Q80" s="849">
        <v>10648</v>
      </c>
      <c r="R80" s="837">
        <v>2.3981981981981981</v>
      </c>
      <c r="S80" s="850">
        <v>121</v>
      </c>
    </row>
    <row r="81" spans="1:19" ht="14.4" customHeight="1" x14ac:dyDescent="0.3">
      <c r="A81" s="831" t="s">
        <v>2923</v>
      </c>
      <c r="B81" s="832" t="s">
        <v>2924</v>
      </c>
      <c r="C81" s="832" t="s">
        <v>580</v>
      </c>
      <c r="D81" s="832" t="s">
        <v>1461</v>
      </c>
      <c r="E81" s="832" t="s">
        <v>2919</v>
      </c>
      <c r="F81" s="832" t="s">
        <v>2993</v>
      </c>
      <c r="G81" s="832" t="s">
        <v>2995</v>
      </c>
      <c r="H81" s="849">
        <v>48</v>
      </c>
      <c r="I81" s="849">
        <v>5760</v>
      </c>
      <c r="J81" s="832">
        <v>0.75</v>
      </c>
      <c r="K81" s="832">
        <v>120</v>
      </c>
      <c r="L81" s="849">
        <v>64</v>
      </c>
      <c r="M81" s="849">
        <v>7680</v>
      </c>
      <c r="N81" s="832">
        <v>1</v>
      </c>
      <c r="O81" s="832">
        <v>120</v>
      </c>
      <c r="P81" s="849">
        <v>88</v>
      </c>
      <c r="Q81" s="849">
        <v>10648</v>
      </c>
      <c r="R81" s="837">
        <v>1.3864583333333333</v>
      </c>
      <c r="S81" s="850">
        <v>121</v>
      </c>
    </row>
    <row r="82" spans="1:19" ht="14.4" customHeight="1" x14ac:dyDescent="0.3">
      <c r="A82" s="831" t="s">
        <v>2923</v>
      </c>
      <c r="B82" s="832" t="s">
        <v>2924</v>
      </c>
      <c r="C82" s="832" t="s">
        <v>580</v>
      </c>
      <c r="D82" s="832" t="s">
        <v>1461</v>
      </c>
      <c r="E82" s="832" t="s">
        <v>2919</v>
      </c>
      <c r="F82" s="832" t="s">
        <v>2999</v>
      </c>
      <c r="G82" s="832" t="s">
        <v>3000</v>
      </c>
      <c r="H82" s="849"/>
      <c r="I82" s="849"/>
      <c r="J82" s="832"/>
      <c r="K82" s="832"/>
      <c r="L82" s="849"/>
      <c r="M82" s="849"/>
      <c r="N82" s="832"/>
      <c r="O82" s="832"/>
      <c r="P82" s="849">
        <v>1</v>
      </c>
      <c r="Q82" s="849">
        <v>74</v>
      </c>
      <c r="R82" s="837"/>
      <c r="S82" s="850">
        <v>74</v>
      </c>
    </row>
    <row r="83" spans="1:19" ht="14.4" customHeight="1" x14ac:dyDescent="0.3">
      <c r="A83" s="831" t="s">
        <v>2923</v>
      </c>
      <c r="B83" s="832" t="s">
        <v>2924</v>
      </c>
      <c r="C83" s="832" t="s">
        <v>580</v>
      </c>
      <c r="D83" s="832" t="s">
        <v>1461</v>
      </c>
      <c r="E83" s="832" t="s">
        <v>2919</v>
      </c>
      <c r="F83" s="832" t="s">
        <v>2999</v>
      </c>
      <c r="G83" s="832" t="s">
        <v>3001</v>
      </c>
      <c r="H83" s="849"/>
      <c r="I83" s="849"/>
      <c r="J83" s="832"/>
      <c r="K83" s="832"/>
      <c r="L83" s="849">
        <v>1</v>
      </c>
      <c r="M83" s="849">
        <v>74</v>
      </c>
      <c r="N83" s="832">
        <v>1</v>
      </c>
      <c r="O83" s="832">
        <v>74</v>
      </c>
      <c r="P83" s="849"/>
      <c r="Q83" s="849"/>
      <c r="R83" s="837"/>
      <c r="S83" s="850"/>
    </row>
    <row r="84" spans="1:19" ht="14.4" customHeight="1" x14ac:dyDescent="0.3">
      <c r="A84" s="831" t="s">
        <v>2923</v>
      </c>
      <c r="B84" s="832" t="s">
        <v>2924</v>
      </c>
      <c r="C84" s="832" t="s">
        <v>580</v>
      </c>
      <c r="D84" s="832" t="s">
        <v>1461</v>
      </c>
      <c r="E84" s="832" t="s">
        <v>2919</v>
      </c>
      <c r="F84" s="832" t="s">
        <v>3002</v>
      </c>
      <c r="G84" s="832" t="s">
        <v>3003</v>
      </c>
      <c r="H84" s="849">
        <v>25</v>
      </c>
      <c r="I84" s="849">
        <v>1925</v>
      </c>
      <c r="J84" s="832">
        <v>2.5</v>
      </c>
      <c r="K84" s="832">
        <v>77</v>
      </c>
      <c r="L84" s="849">
        <v>10</v>
      </c>
      <c r="M84" s="849">
        <v>770</v>
      </c>
      <c r="N84" s="832">
        <v>1</v>
      </c>
      <c r="O84" s="832">
        <v>77</v>
      </c>
      <c r="P84" s="849">
        <v>22</v>
      </c>
      <c r="Q84" s="849">
        <v>1694</v>
      </c>
      <c r="R84" s="837">
        <v>2.2000000000000002</v>
      </c>
      <c r="S84" s="850">
        <v>77</v>
      </c>
    </row>
    <row r="85" spans="1:19" ht="14.4" customHeight="1" x14ac:dyDescent="0.3">
      <c r="A85" s="831" t="s">
        <v>2923</v>
      </c>
      <c r="B85" s="832" t="s">
        <v>2924</v>
      </c>
      <c r="C85" s="832" t="s">
        <v>580</v>
      </c>
      <c r="D85" s="832" t="s">
        <v>1461</v>
      </c>
      <c r="E85" s="832" t="s">
        <v>2919</v>
      </c>
      <c r="F85" s="832" t="s">
        <v>3002</v>
      </c>
      <c r="G85" s="832" t="s">
        <v>3004</v>
      </c>
      <c r="H85" s="849">
        <v>1</v>
      </c>
      <c r="I85" s="849">
        <v>77</v>
      </c>
      <c r="J85" s="832">
        <v>0.33333333333333331</v>
      </c>
      <c r="K85" s="832">
        <v>77</v>
      </c>
      <c r="L85" s="849">
        <v>3</v>
      </c>
      <c r="M85" s="849">
        <v>231</v>
      </c>
      <c r="N85" s="832">
        <v>1</v>
      </c>
      <c r="O85" s="832">
        <v>77</v>
      </c>
      <c r="P85" s="849"/>
      <c r="Q85" s="849"/>
      <c r="R85" s="837"/>
      <c r="S85" s="850"/>
    </row>
    <row r="86" spans="1:19" ht="14.4" customHeight="1" x14ac:dyDescent="0.3">
      <c r="A86" s="831" t="s">
        <v>2923</v>
      </c>
      <c r="B86" s="832" t="s">
        <v>2924</v>
      </c>
      <c r="C86" s="832" t="s">
        <v>580</v>
      </c>
      <c r="D86" s="832" t="s">
        <v>1461</v>
      </c>
      <c r="E86" s="832" t="s">
        <v>2919</v>
      </c>
      <c r="F86" s="832" t="s">
        <v>3005</v>
      </c>
      <c r="G86" s="832" t="s">
        <v>3006</v>
      </c>
      <c r="H86" s="849">
        <v>10</v>
      </c>
      <c r="I86" s="849">
        <v>6180</v>
      </c>
      <c r="J86" s="832">
        <v>3.3279483037156705</v>
      </c>
      <c r="K86" s="832">
        <v>618</v>
      </c>
      <c r="L86" s="849">
        <v>3</v>
      </c>
      <c r="M86" s="849">
        <v>1857</v>
      </c>
      <c r="N86" s="832">
        <v>1</v>
      </c>
      <c r="O86" s="832">
        <v>619</v>
      </c>
      <c r="P86" s="849">
        <v>6</v>
      </c>
      <c r="Q86" s="849">
        <v>3720</v>
      </c>
      <c r="R86" s="837">
        <v>2.0032310177705979</v>
      </c>
      <c r="S86" s="850">
        <v>620</v>
      </c>
    </row>
    <row r="87" spans="1:19" ht="14.4" customHeight="1" x14ac:dyDescent="0.3">
      <c r="A87" s="831" t="s">
        <v>2923</v>
      </c>
      <c r="B87" s="832" t="s">
        <v>2924</v>
      </c>
      <c r="C87" s="832" t="s">
        <v>580</v>
      </c>
      <c r="D87" s="832" t="s">
        <v>1461</v>
      </c>
      <c r="E87" s="832" t="s">
        <v>2919</v>
      </c>
      <c r="F87" s="832" t="s">
        <v>3007</v>
      </c>
      <c r="G87" s="832" t="s">
        <v>3008</v>
      </c>
      <c r="H87" s="849">
        <v>7</v>
      </c>
      <c r="I87" s="849">
        <v>2611</v>
      </c>
      <c r="J87" s="832"/>
      <c r="K87" s="832">
        <v>373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2923</v>
      </c>
      <c r="B88" s="832" t="s">
        <v>2924</v>
      </c>
      <c r="C88" s="832" t="s">
        <v>580</v>
      </c>
      <c r="D88" s="832" t="s">
        <v>1461</v>
      </c>
      <c r="E88" s="832" t="s">
        <v>2919</v>
      </c>
      <c r="F88" s="832" t="s">
        <v>3007</v>
      </c>
      <c r="G88" s="832" t="s">
        <v>3009</v>
      </c>
      <c r="H88" s="849">
        <v>2</v>
      </c>
      <c r="I88" s="849">
        <v>746</v>
      </c>
      <c r="J88" s="832"/>
      <c r="K88" s="832">
        <v>373</v>
      </c>
      <c r="L88" s="849"/>
      <c r="M88" s="849"/>
      <c r="N88" s="832"/>
      <c r="O88" s="832"/>
      <c r="P88" s="849">
        <v>8</v>
      </c>
      <c r="Q88" s="849">
        <v>2992</v>
      </c>
      <c r="R88" s="837"/>
      <c r="S88" s="850">
        <v>374</v>
      </c>
    </row>
    <row r="89" spans="1:19" ht="14.4" customHeight="1" x14ac:dyDescent="0.3">
      <c r="A89" s="831" t="s">
        <v>2923</v>
      </c>
      <c r="B89" s="832" t="s">
        <v>2924</v>
      </c>
      <c r="C89" s="832" t="s">
        <v>580</v>
      </c>
      <c r="D89" s="832" t="s">
        <v>1461</v>
      </c>
      <c r="E89" s="832" t="s">
        <v>2919</v>
      </c>
      <c r="F89" s="832" t="s">
        <v>3010</v>
      </c>
      <c r="G89" s="832" t="s">
        <v>3011</v>
      </c>
      <c r="H89" s="849">
        <v>46</v>
      </c>
      <c r="I89" s="849">
        <v>8142</v>
      </c>
      <c r="J89" s="832">
        <v>1.4838709677419355</v>
      </c>
      <c r="K89" s="832">
        <v>177</v>
      </c>
      <c r="L89" s="849">
        <v>31</v>
      </c>
      <c r="M89" s="849">
        <v>5487</v>
      </c>
      <c r="N89" s="832">
        <v>1</v>
      </c>
      <c r="O89" s="832">
        <v>177</v>
      </c>
      <c r="P89" s="849">
        <v>48</v>
      </c>
      <c r="Q89" s="849">
        <v>8544</v>
      </c>
      <c r="R89" s="837">
        <v>1.5571350464734828</v>
      </c>
      <c r="S89" s="850">
        <v>178</v>
      </c>
    </row>
    <row r="90" spans="1:19" ht="14.4" customHeight="1" x14ac:dyDescent="0.3">
      <c r="A90" s="831" t="s">
        <v>2923</v>
      </c>
      <c r="B90" s="832" t="s">
        <v>2924</v>
      </c>
      <c r="C90" s="832" t="s">
        <v>580</v>
      </c>
      <c r="D90" s="832" t="s">
        <v>1461</v>
      </c>
      <c r="E90" s="832" t="s">
        <v>2919</v>
      </c>
      <c r="F90" s="832" t="s">
        <v>3010</v>
      </c>
      <c r="G90" s="832" t="s">
        <v>3012</v>
      </c>
      <c r="H90" s="849">
        <v>19</v>
      </c>
      <c r="I90" s="849">
        <v>3363</v>
      </c>
      <c r="J90" s="832">
        <v>0.65517241379310343</v>
      </c>
      <c r="K90" s="832">
        <v>177</v>
      </c>
      <c r="L90" s="849">
        <v>29</v>
      </c>
      <c r="M90" s="849">
        <v>5133</v>
      </c>
      <c r="N90" s="832">
        <v>1</v>
      </c>
      <c r="O90" s="832">
        <v>177</v>
      </c>
      <c r="P90" s="849">
        <v>26</v>
      </c>
      <c r="Q90" s="849">
        <v>4628</v>
      </c>
      <c r="R90" s="837">
        <v>0.90161698811611146</v>
      </c>
      <c r="S90" s="850">
        <v>178</v>
      </c>
    </row>
    <row r="91" spans="1:19" ht="14.4" customHeight="1" x14ac:dyDescent="0.3">
      <c r="A91" s="831" t="s">
        <v>2923</v>
      </c>
      <c r="B91" s="832" t="s">
        <v>2924</v>
      </c>
      <c r="C91" s="832" t="s">
        <v>580</v>
      </c>
      <c r="D91" s="832" t="s">
        <v>1461</v>
      </c>
      <c r="E91" s="832" t="s">
        <v>2919</v>
      </c>
      <c r="F91" s="832" t="s">
        <v>3013</v>
      </c>
      <c r="G91" s="832" t="s">
        <v>3014</v>
      </c>
      <c r="H91" s="849"/>
      <c r="I91" s="849"/>
      <c r="J91" s="832"/>
      <c r="K91" s="832"/>
      <c r="L91" s="849"/>
      <c r="M91" s="849"/>
      <c r="N91" s="832"/>
      <c r="O91" s="832"/>
      <c r="P91" s="849">
        <v>1</v>
      </c>
      <c r="Q91" s="849">
        <v>1298</v>
      </c>
      <c r="R91" s="837"/>
      <c r="S91" s="850">
        <v>1298</v>
      </c>
    </row>
    <row r="92" spans="1:19" ht="14.4" customHeight="1" x14ac:dyDescent="0.3">
      <c r="A92" s="831" t="s">
        <v>2923</v>
      </c>
      <c r="B92" s="832" t="s">
        <v>2924</v>
      </c>
      <c r="C92" s="832" t="s">
        <v>580</v>
      </c>
      <c r="D92" s="832" t="s">
        <v>1461</v>
      </c>
      <c r="E92" s="832" t="s">
        <v>2919</v>
      </c>
      <c r="F92" s="832" t="s">
        <v>3013</v>
      </c>
      <c r="G92" s="832" t="s">
        <v>3015</v>
      </c>
      <c r="H92" s="849"/>
      <c r="I92" s="849"/>
      <c r="J92" s="832"/>
      <c r="K92" s="832"/>
      <c r="L92" s="849">
        <v>1</v>
      </c>
      <c r="M92" s="849">
        <v>1296</v>
      </c>
      <c r="N92" s="832">
        <v>1</v>
      </c>
      <c r="O92" s="832">
        <v>1296</v>
      </c>
      <c r="P92" s="849"/>
      <c r="Q92" s="849"/>
      <c r="R92" s="837"/>
      <c r="S92" s="850"/>
    </row>
    <row r="93" spans="1:19" ht="14.4" customHeight="1" x14ac:dyDescent="0.3">
      <c r="A93" s="831" t="s">
        <v>2923</v>
      </c>
      <c r="B93" s="832" t="s">
        <v>2924</v>
      </c>
      <c r="C93" s="832" t="s">
        <v>580</v>
      </c>
      <c r="D93" s="832" t="s">
        <v>2866</v>
      </c>
      <c r="E93" s="832" t="s">
        <v>2919</v>
      </c>
      <c r="F93" s="832" t="s">
        <v>2978</v>
      </c>
      <c r="G93" s="832" t="s">
        <v>2979</v>
      </c>
      <c r="H93" s="849"/>
      <c r="I93" s="849"/>
      <c r="J93" s="832"/>
      <c r="K93" s="832"/>
      <c r="L93" s="849">
        <v>21</v>
      </c>
      <c r="M93" s="849">
        <v>5271</v>
      </c>
      <c r="N93" s="832">
        <v>1</v>
      </c>
      <c r="O93" s="832">
        <v>251</v>
      </c>
      <c r="P93" s="849">
        <v>8</v>
      </c>
      <c r="Q93" s="849">
        <v>2016</v>
      </c>
      <c r="R93" s="837">
        <v>0.38247011952191234</v>
      </c>
      <c r="S93" s="850">
        <v>252</v>
      </c>
    </row>
    <row r="94" spans="1:19" ht="14.4" customHeight="1" x14ac:dyDescent="0.3">
      <c r="A94" s="831" t="s">
        <v>2923</v>
      </c>
      <c r="B94" s="832" t="s">
        <v>2924</v>
      </c>
      <c r="C94" s="832" t="s">
        <v>580</v>
      </c>
      <c r="D94" s="832" t="s">
        <v>2866</v>
      </c>
      <c r="E94" s="832" t="s">
        <v>2919</v>
      </c>
      <c r="F94" s="832" t="s">
        <v>2978</v>
      </c>
      <c r="G94" s="832" t="s">
        <v>2980</v>
      </c>
      <c r="H94" s="849"/>
      <c r="I94" s="849"/>
      <c r="J94" s="832"/>
      <c r="K94" s="832"/>
      <c r="L94" s="849">
        <v>42</v>
      </c>
      <c r="M94" s="849">
        <v>10542</v>
      </c>
      <c r="N94" s="832">
        <v>1</v>
      </c>
      <c r="O94" s="832">
        <v>251</v>
      </c>
      <c r="P94" s="849">
        <v>34</v>
      </c>
      <c r="Q94" s="849">
        <v>8568</v>
      </c>
      <c r="R94" s="837">
        <v>0.8127490039840638</v>
      </c>
      <c r="S94" s="850">
        <v>252</v>
      </c>
    </row>
    <row r="95" spans="1:19" ht="14.4" customHeight="1" x14ac:dyDescent="0.3">
      <c r="A95" s="831" t="s">
        <v>2923</v>
      </c>
      <c r="B95" s="832" t="s">
        <v>2924</v>
      </c>
      <c r="C95" s="832" t="s">
        <v>580</v>
      </c>
      <c r="D95" s="832" t="s">
        <v>2866</v>
      </c>
      <c r="E95" s="832" t="s">
        <v>2919</v>
      </c>
      <c r="F95" s="832" t="s">
        <v>2990</v>
      </c>
      <c r="G95" s="832" t="s">
        <v>2991</v>
      </c>
      <c r="H95" s="849">
        <v>37</v>
      </c>
      <c r="I95" s="849">
        <v>4292</v>
      </c>
      <c r="J95" s="832">
        <v>1.2758620689655173</v>
      </c>
      <c r="K95" s="832">
        <v>116</v>
      </c>
      <c r="L95" s="849">
        <v>29</v>
      </c>
      <c r="M95" s="849">
        <v>3364</v>
      </c>
      <c r="N95" s="832">
        <v>1</v>
      </c>
      <c r="O95" s="832">
        <v>116</v>
      </c>
      <c r="P95" s="849">
        <v>30</v>
      </c>
      <c r="Q95" s="849">
        <v>3480</v>
      </c>
      <c r="R95" s="837">
        <v>1.0344827586206897</v>
      </c>
      <c r="S95" s="850">
        <v>116</v>
      </c>
    </row>
    <row r="96" spans="1:19" ht="14.4" customHeight="1" x14ac:dyDescent="0.3">
      <c r="A96" s="831" t="s">
        <v>2923</v>
      </c>
      <c r="B96" s="832" t="s">
        <v>2924</v>
      </c>
      <c r="C96" s="832" t="s">
        <v>580</v>
      </c>
      <c r="D96" s="832" t="s">
        <v>2866</v>
      </c>
      <c r="E96" s="832" t="s">
        <v>2919</v>
      </c>
      <c r="F96" s="832" t="s">
        <v>2990</v>
      </c>
      <c r="G96" s="832" t="s">
        <v>2992</v>
      </c>
      <c r="H96" s="849">
        <v>33</v>
      </c>
      <c r="I96" s="849">
        <v>3828</v>
      </c>
      <c r="J96" s="832">
        <v>1.65</v>
      </c>
      <c r="K96" s="832">
        <v>116</v>
      </c>
      <c r="L96" s="849">
        <v>20</v>
      </c>
      <c r="M96" s="849">
        <v>2320</v>
      </c>
      <c r="N96" s="832">
        <v>1</v>
      </c>
      <c r="O96" s="832">
        <v>116</v>
      </c>
      <c r="P96" s="849">
        <v>29</v>
      </c>
      <c r="Q96" s="849">
        <v>3364</v>
      </c>
      <c r="R96" s="837">
        <v>1.45</v>
      </c>
      <c r="S96" s="850">
        <v>116</v>
      </c>
    </row>
    <row r="97" spans="1:19" ht="14.4" customHeight="1" x14ac:dyDescent="0.3">
      <c r="A97" s="831" t="s">
        <v>2923</v>
      </c>
      <c r="B97" s="832" t="s">
        <v>2924</v>
      </c>
      <c r="C97" s="832" t="s">
        <v>580</v>
      </c>
      <c r="D97" s="832" t="s">
        <v>2872</v>
      </c>
      <c r="E97" s="832" t="s">
        <v>2919</v>
      </c>
      <c r="F97" s="832" t="s">
        <v>2978</v>
      </c>
      <c r="G97" s="832" t="s">
        <v>2979</v>
      </c>
      <c r="H97" s="849"/>
      <c r="I97" s="849"/>
      <c r="J97" s="832"/>
      <c r="K97" s="832"/>
      <c r="L97" s="849">
        <v>4</v>
      </c>
      <c r="M97" s="849">
        <v>1004</v>
      </c>
      <c r="N97" s="832">
        <v>1</v>
      </c>
      <c r="O97" s="832">
        <v>251</v>
      </c>
      <c r="P97" s="849"/>
      <c r="Q97" s="849"/>
      <c r="R97" s="837"/>
      <c r="S97" s="850"/>
    </row>
    <row r="98" spans="1:19" ht="14.4" customHeight="1" x14ac:dyDescent="0.3">
      <c r="A98" s="831" t="s">
        <v>2923</v>
      </c>
      <c r="B98" s="832" t="s">
        <v>2924</v>
      </c>
      <c r="C98" s="832" t="s">
        <v>580</v>
      </c>
      <c r="D98" s="832" t="s">
        <v>2872</v>
      </c>
      <c r="E98" s="832" t="s">
        <v>2919</v>
      </c>
      <c r="F98" s="832" t="s">
        <v>2978</v>
      </c>
      <c r="G98" s="832" t="s">
        <v>2980</v>
      </c>
      <c r="H98" s="849"/>
      <c r="I98" s="849"/>
      <c r="J98" s="832"/>
      <c r="K98" s="832"/>
      <c r="L98" s="849">
        <v>16</v>
      </c>
      <c r="M98" s="849">
        <v>4016</v>
      </c>
      <c r="N98" s="832">
        <v>1</v>
      </c>
      <c r="O98" s="832">
        <v>251</v>
      </c>
      <c r="P98" s="849">
        <v>22</v>
      </c>
      <c r="Q98" s="849">
        <v>5544</v>
      </c>
      <c r="R98" s="837">
        <v>1.3804780876494025</v>
      </c>
      <c r="S98" s="850">
        <v>252</v>
      </c>
    </row>
    <row r="99" spans="1:19" ht="14.4" customHeight="1" x14ac:dyDescent="0.3">
      <c r="A99" s="831" t="s">
        <v>2923</v>
      </c>
      <c r="B99" s="832" t="s">
        <v>2924</v>
      </c>
      <c r="C99" s="832" t="s">
        <v>580</v>
      </c>
      <c r="D99" s="832" t="s">
        <v>2873</v>
      </c>
      <c r="E99" s="832" t="s">
        <v>2919</v>
      </c>
      <c r="F99" s="832" t="s">
        <v>2978</v>
      </c>
      <c r="G99" s="832" t="s">
        <v>2980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252</v>
      </c>
      <c r="R99" s="837"/>
      <c r="S99" s="850">
        <v>252</v>
      </c>
    </row>
    <row r="100" spans="1:19" ht="14.4" customHeight="1" x14ac:dyDescent="0.3">
      <c r="A100" s="831" t="s">
        <v>2923</v>
      </c>
      <c r="B100" s="832" t="s">
        <v>2924</v>
      </c>
      <c r="C100" s="832" t="s">
        <v>580</v>
      </c>
      <c r="D100" s="832" t="s">
        <v>2875</v>
      </c>
      <c r="E100" s="832" t="s">
        <v>2919</v>
      </c>
      <c r="F100" s="832" t="s">
        <v>2978</v>
      </c>
      <c r="G100" s="832" t="s">
        <v>2979</v>
      </c>
      <c r="H100" s="849"/>
      <c r="I100" s="849"/>
      <c r="J100" s="832"/>
      <c r="K100" s="832"/>
      <c r="L100" s="849"/>
      <c r="M100" s="849"/>
      <c r="N100" s="832"/>
      <c r="O100" s="832"/>
      <c r="P100" s="849">
        <v>3</v>
      </c>
      <c r="Q100" s="849">
        <v>756</v>
      </c>
      <c r="R100" s="837"/>
      <c r="S100" s="850">
        <v>252</v>
      </c>
    </row>
    <row r="101" spans="1:19" ht="14.4" customHeight="1" x14ac:dyDescent="0.3">
      <c r="A101" s="831" t="s">
        <v>2923</v>
      </c>
      <c r="B101" s="832" t="s">
        <v>2924</v>
      </c>
      <c r="C101" s="832" t="s">
        <v>580</v>
      </c>
      <c r="D101" s="832" t="s">
        <v>2875</v>
      </c>
      <c r="E101" s="832" t="s">
        <v>2919</v>
      </c>
      <c r="F101" s="832" t="s">
        <v>2978</v>
      </c>
      <c r="G101" s="832" t="s">
        <v>2980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252</v>
      </c>
      <c r="R101" s="837"/>
      <c r="S101" s="850">
        <v>252</v>
      </c>
    </row>
    <row r="102" spans="1:19" ht="14.4" customHeight="1" x14ac:dyDescent="0.3">
      <c r="A102" s="831" t="s">
        <v>2923</v>
      </c>
      <c r="B102" s="832" t="s">
        <v>2924</v>
      </c>
      <c r="C102" s="832" t="s">
        <v>580</v>
      </c>
      <c r="D102" s="832" t="s">
        <v>1462</v>
      </c>
      <c r="E102" s="832" t="s">
        <v>2919</v>
      </c>
      <c r="F102" s="832" t="s">
        <v>2969</v>
      </c>
      <c r="G102" s="832" t="s">
        <v>2970</v>
      </c>
      <c r="H102" s="849"/>
      <c r="I102" s="849"/>
      <c r="J102" s="832"/>
      <c r="K102" s="832"/>
      <c r="L102" s="849">
        <v>3</v>
      </c>
      <c r="M102" s="849">
        <v>111</v>
      </c>
      <c r="N102" s="832">
        <v>1</v>
      </c>
      <c r="O102" s="832">
        <v>37</v>
      </c>
      <c r="P102" s="849"/>
      <c r="Q102" s="849"/>
      <c r="R102" s="837"/>
      <c r="S102" s="850"/>
    </row>
    <row r="103" spans="1:19" ht="14.4" customHeight="1" x14ac:dyDescent="0.3">
      <c r="A103" s="831" t="s">
        <v>2923</v>
      </c>
      <c r="B103" s="832" t="s">
        <v>2924</v>
      </c>
      <c r="C103" s="832" t="s">
        <v>580</v>
      </c>
      <c r="D103" s="832" t="s">
        <v>1462</v>
      </c>
      <c r="E103" s="832" t="s">
        <v>2919</v>
      </c>
      <c r="F103" s="832" t="s">
        <v>2969</v>
      </c>
      <c r="G103" s="832" t="s">
        <v>2971</v>
      </c>
      <c r="H103" s="849">
        <v>1</v>
      </c>
      <c r="I103" s="849">
        <v>37</v>
      </c>
      <c r="J103" s="832">
        <v>1</v>
      </c>
      <c r="K103" s="832">
        <v>37</v>
      </c>
      <c r="L103" s="849">
        <v>1</v>
      </c>
      <c r="M103" s="849">
        <v>37</v>
      </c>
      <c r="N103" s="832">
        <v>1</v>
      </c>
      <c r="O103" s="832">
        <v>37</v>
      </c>
      <c r="P103" s="849">
        <v>1</v>
      </c>
      <c r="Q103" s="849">
        <v>37</v>
      </c>
      <c r="R103" s="837">
        <v>1</v>
      </c>
      <c r="S103" s="850">
        <v>37</v>
      </c>
    </row>
    <row r="104" spans="1:19" ht="14.4" customHeight="1" x14ac:dyDescent="0.3">
      <c r="A104" s="831" t="s">
        <v>2923</v>
      </c>
      <c r="B104" s="832" t="s">
        <v>2924</v>
      </c>
      <c r="C104" s="832" t="s">
        <v>580</v>
      </c>
      <c r="D104" s="832" t="s">
        <v>1462</v>
      </c>
      <c r="E104" s="832" t="s">
        <v>2919</v>
      </c>
      <c r="F104" s="832" t="s">
        <v>2978</v>
      </c>
      <c r="G104" s="832" t="s">
        <v>2980</v>
      </c>
      <c r="H104" s="849"/>
      <c r="I104" s="849"/>
      <c r="J104" s="832"/>
      <c r="K104" s="832"/>
      <c r="L104" s="849"/>
      <c r="M104" s="849"/>
      <c r="N104" s="832"/>
      <c r="O104" s="832"/>
      <c r="P104" s="849">
        <v>5</v>
      </c>
      <c r="Q104" s="849">
        <v>1260</v>
      </c>
      <c r="R104" s="837"/>
      <c r="S104" s="850">
        <v>252</v>
      </c>
    </row>
    <row r="105" spans="1:19" ht="14.4" customHeight="1" x14ac:dyDescent="0.3">
      <c r="A105" s="831" t="s">
        <v>2923</v>
      </c>
      <c r="B105" s="832" t="s">
        <v>2924</v>
      </c>
      <c r="C105" s="832" t="s">
        <v>580</v>
      </c>
      <c r="D105" s="832" t="s">
        <v>1463</v>
      </c>
      <c r="E105" s="832" t="s">
        <v>2919</v>
      </c>
      <c r="F105" s="832" t="s">
        <v>2978</v>
      </c>
      <c r="G105" s="832" t="s">
        <v>2979</v>
      </c>
      <c r="H105" s="849">
        <v>4</v>
      </c>
      <c r="I105" s="849">
        <v>1004</v>
      </c>
      <c r="J105" s="832"/>
      <c r="K105" s="832">
        <v>251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2923</v>
      </c>
      <c r="B106" s="832" t="s">
        <v>2924</v>
      </c>
      <c r="C106" s="832" t="s">
        <v>580</v>
      </c>
      <c r="D106" s="832" t="s">
        <v>1463</v>
      </c>
      <c r="E106" s="832" t="s">
        <v>2919</v>
      </c>
      <c r="F106" s="832" t="s">
        <v>2978</v>
      </c>
      <c r="G106" s="832" t="s">
        <v>2980</v>
      </c>
      <c r="H106" s="849">
        <v>1</v>
      </c>
      <c r="I106" s="849">
        <v>251</v>
      </c>
      <c r="J106" s="832"/>
      <c r="K106" s="832">
        <v>251</v>
      </c>
      <c r="L106" s="849"/>
      <c r="M106" s="849"/>
      <c r="N106" s="832"/>
      <c r="O106" s="832"/>
      <c r="P106" s="849">
        <v>1</v>
      </c>
      <c r="Q106" s="849">
        <v>252</v>
      </c>
      <c r="R106" s="837"/>
      <c r="S106" s="850">
        <v>252</v>
      </c>
    </row>
    <row r="107" spans="1:19" ht="14.4" customHeight="1" x14ac:dyDescent="0.3">
      <c r="A107" s="831" t="s">
        <v>2923</v>
      </c>
      <c r="B107" s="832" t="s">
        <v>2924</v>
      </c>
      <c r="C107" s="832" t="s">
        <v>580</v>
      </c>
      <c r="D107" s="832" t="s">
        <v>2876</v>
      </c>
      <c r="E107" s="832" t="s">
        <v>2919</v>
      </c>
      <c r="F107" s="832" t="s">
        <v>2969</v>
      </c>
      <c r="G107" s="832" t="s">
        <v>2970</v>
      </c>
      <c r="H107" s="849">
        <v>1</v>
      </c>
      <c r="I107" s="849">
        <v>37</v>
      </c>
      <c r="J107" s="832">
        <v>0.5</v>
      </c>
      <c r="K107" s="832">
        <v>37</v>
      </c>
      <c r="L107" s="849">
        <v>2</v>
      </c>
      <c r="M107" s="849">
        <v>74</v>
      </c>
      <c r="N107" s="832">
        <v>1</v>
      </c>
      <c r="O107" s="832">
        <v>37</v>
      </c>
      <c r="P107" s="849"/>
      <c r="Q107" s="849"/>
      <c r="R107" s="837"/>
      <c r="S107" s="850"/>
    </row>
    <row r="108" spans="1:19" ht="14.4" customHeight="1" x14ac:dyDescent="0.3">
      <c r="A108" s="831" t="s">
        <v>2923</v>
      </c>
      <c r="B108" s="832" t="s">
        <v>2924</v>
      </c>
      <c r="C108" s="832" t="s">
        <v>580</v>
      </c>
      <c r="D108" s="832" t="s">
        <v>2876</v>
      </c>
      <c r="E108" s="832" t="s">
        <v>2919</v>
      </c>
      <c r="F108" s="832" t="s">
        <v>2969</v>
      </c>
      <c r="G108" s="832" t="s">
        <v>2971</v>
      </c>
      <c r="H108" s="849"/>
      <c r="I108" s="849"/>
      <c r="J108" s="832"/>
      <c r="K108" s="832"/>
      <c r="L108" s="849">
        <v>2</v>
      </c>
      <c r="M108" s="849">
        <v>74</v>
      </c>
      <c r="N108" s="832">
        <v>1</v>
      </c>
      <c r="O108" s="832">
        <v>37</v>
      </c>
      <c r="P108" s="849"/>
      <c r="Q108" s="849"/>
      <c r="R108" s="837"/>
      <c r="S108" s="850"/>
    </row>
    <row r="109" spans="1:19" ht="14.4" customHeight="1" x14ac:dyDescent="0.3">
      <c r="A109" s="831" t="s">
        <v>2923</v>
      </c>
      <c r="B109" s="832" t="s">
        <v>2924</v>
      </c>
      <c r="C109" s="832" t="s">
        <v>580</v>
      </c>
      <c r="D109" s="832" t="s">
        <v>2876</v>
      </c>
      <c r="E109" s="832" t="s">
        <v>2919</v>
      </c>
      <c r="F109" s="832" t="s">
        <v>2978</v>
      </c>
      <c r="G109" s="832" t="s">
        <v>2980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252</v>
      </c>
      <c r="R109" s="837"/>
      <c r="S109" s="850">
        <v>252</v>
      </c>
    </row>
    <row r="110" spans="1:19" ht="14.4" customHeight="1" x14ac:dyDescent="0.3">
      <c r="A110" s="831" t="s">
        <v>2923</v>
      </c>
      <c r="B110" s="832" t="s">
        <v>2924</v>
      </c>
      <c r="C110" s="832" t="s">
        <v>580</v>
      </c>
      <c r="D110" s="832" t="s">
        <v>2877</v>
      </c>
      <c r="E110" s="832" t="s">
        <v>2919</v>
      </c>
      <c r="F110" s="832" t="s">
        <v>2978</v>
      </c>
      <c r="G110" s="832" t="s">
        <v>2979</v>
      </c>
      <c r="H110" s="849">
        <v>130</v>
      </c>
      <c r="I110" s="849">
        <v>32630</v>
      </c>
      <c r="J110" s="832"/>
      <c r="K110" s="832">
        <v>251</v>
      </c>
      <c r="L110" s="849"/>
      <c r="M110" s="849"/>
      <c r="N110" s="832"/>
      <c r="O110" s="832"/>
      <c r="P110" s="849">
        <v>7</v>
      </c>
      <c r="Q110" s="849">
        <v>1764</v>
      </c>
      <c r="R110" s="837"/>
      <c r="S110" s="850">
        <v>252</v>
      </c>
    </row>
    <row r="111" spans="1:19" ht="14.4" customHeight="1" x14ac:dyDescent="0.3">
      <c r="A111" s="831" t="s">
        <v>2923</v>
      </c>
      <c r="B111" s="832" t="s">
        <v>2924</v>
      </c>
      <c r="C111" s="832" t="s">
        <v>580</v>
      </c>
      <c r="D111" s="832" t="s">
        <v>2877</v>
      </c>
      <c r="E111" s="832" t="s">
        <v>2919</v>
      </c>
      <c r="F111" s="832" t="s">
        <v>2978</v>
      </c>
      <c r="G111" s="832" t="s">
        <v>2980</v>
      </c>
      <c r="H111" s="849">
        <v>136</v>
      </c>
      <c r="I111" s="849">
        <v>34136</v>
      </c>
      <c r="J111" s="832"/>
      <c r="K111" s="832">
        <v>251</v>
      </c>
      <c r="L111" s="849"/>
      <c r="M111" s="849"/>
      <c r="N111" s="832"/>
      <c r="O111" s="832"/>
      <c r="P111" s="849">
        <v>7</v>
      </c>
      <c r="Q111" s="849">
        <v>1764</v>
      </c>
      <c r="R111" s="837"/>
      <c r="S111" s="850">
        <v>252</v>
      </c>
    </row>
    <row r="112" spans="1:19" ht="14.4" customHeight="1" x14ac:dyDescent="0.3">
      <c r="A112" s="831" t="s">
        <v>2923</v>
      </c>
      <c r="B112" s="832" t="s">
        <v>2924</v>
      </c>
      <c r="C112" s="832" t="s">
        <v>580</v>
      </c>
      <c r="D112" s="832" t="s">
        <v>1464</v>
      </c>
      <c r="E112" s="832" t="s">
        <v>2925</v>
      </c>
      <c r="F112" s="832" t="s">
        <v>2928</v>
      </c>
      <c r="G112" s="832" t="s">
        <v>2929</v>
      </c>
      <c r="H112" s="849"/>
      <c r="I112" s="849"/>
      <c r="J112" s="832"/>
      <c r="K112" s="832"/>
      <c r="L112" s="849"/>
      <c r="M112" s="849"/>
      <c r="N112" s="832"/>
      <c r="O112" s="832"/>
      <c r="P112" s="849">
        <v>0.1</v>
      </c>
      <c r="Q112" s="849">
        <v>6.97</v>
      </c>
      <c r="R112" s="837"/>
      <c r="S112" s="850">
        <v>69.699999999999989</v>
      </c>
    </row>
    <row r="113" spans="1:19" ht="14.4" customHeight="1" x14ac:dyDescent="0.3">
      <c r="A113" s="831" t="s">
        <v>2923</v>
      </c>
      <c r="B113" s="832" t="s">
        <v>2924</v>
      </c>
      <c r="C113" s="832" t="s">
        <v>580</v>
      </c>
      <c r="D113" s="832" t="s">
        <v>1464</v>
      </c>
      <c r="E113" s="832" t="s">
        <v>2925</v>
      </c>
      <c r="F113" s="832" t="s">
        <v>2946</v>
      </c>
      <c r="G113" s="832" t="s">
        <v>794</v>
      </c>
      <c r="H113" s="849"/>
      <c r="I113" s="849"/>
      <c r="J113" s="832"/>
      <c r="K113" s="832"/>
      <c r="L113" s="849"/>
      <c r="M113" s="849"/>
      <c r="N113" s="832"/>
      <c r="O113" s="832"/>
      <c r="P113" s="849">
        <v>0.05</v>
      </c>
      <c r="Q113" s="849">
        <v>12.17</v>
      </c>
      <c r="R113" s="837"/>
      <c r="S113" s="850">
        <v>243.39999999999998</v>
      </c>
    </row>
    <row r="114" spans="1:19" ht="14.4" customHeight="1" x14ac:dyDescent="0.3">
      <c r="A114" s="831" t="s">
        <v>2923</v>
      </c>
      <c r="B114" s="832" t="s">
        <v>2924</v>
      </c>
      <c r="C114" s="832" t="s">
        <v>580</v>
      </c>
      <c r="D114" s="832" t="s">
        <v>1464</v>
      </c>
      <c r="E114" s="832" t="s">
        <v>2949</v>
      </c>
      <c r="F114" s="832" t="s">
        <v>2959</v>
      </c>
      <c r="G114" s="832" t="s">
        <v>2961</v>
      </c>
      <c r="H114" s="849"/>
      <c r="I114" s="849"/>
      <c r="J114" s="832"/>
      <c r="K114" s="832"/>
      <c r="L114" s="849"/>
      <c r="M114" s="849"/>
      <c r="N114" s="832"/>
      <c r="O114" s="832"/>
      <c r="P114" s="849">
        <v>2</v>
      </c>
      <c r="Q114" s="849">
        <v>898</v>
      </c>
      <c r="R114" s="837"/>
      <c r="S114" s="850">
        <v>449</v>
      </c>
    </row>
    <row r="115" spans="1:19" ht="14.4" customHeight="1" x14ac:dyDescent="0.3">
      <c r="A115" s="831" t="s">
        <v>2923</v>
      </c>
      <c r="B115" s="832" t="s">
        <v>2924</v>
      </c>
      <c r="C115" s="832" t="s">
        <v>580</v>
      </c>
      <c r="D115" s="832" t="s">
        <v>1464</v>
      </c>
      <c r="E115" s="832" t="s">
        <v>2949</v>
      </c>
      <c r="F115" s="832" t="s">
        <v>2962</v>
      </c>
      <c r="G115" s="832" t="s">
        <v>2961</v>
      </c>
      <c r="H115" s="849"/>
      <c r="I115" s="849"/>
      <c r="J115" s="832"/>
      <c r="K115" s="832"/>
      <c r="L115" s="849"/>
      <c r="M115" s="849"/>
      <c r="N115" s="832"/>
      <c r="O115" s="832"/>
      <c r="P115" s="849">
        <v>3</v>
      </c>
      <c r="Q115" s="849">
        <v>1500</v>
      </c>
      <c r="R115" s="837"/>
      <c r="S115" s="850">
        <v>500</v>
      </c>
    </row>
    <row r="116" spans="1:19" ht="14.4" customHeight="1" x14ac:dyDescent="0.3">
      <c r="A116" s="831" t="s">
        <v>2923</v>
      </c>
      <c r="B116" s="832" t="s">
        <v>2924</v>
      </c>
      <c r="C116" s="832" t="s">
        <v>580</v>
      </c>
      <c r="D116" s="832" t="s">
        <v>1464</v>
      </c>
      <c r="E116" s="832" t="s">
        <v>2919</v>
      </c>
      <c r="F116" s="832" t="s">
        <v>2966</v>
      </c>
      <c r="G116" s="832" t="s">
        <v>2968</v>
      </c>
      <c r="H116" s="849"/>
      <c r="I116" s="849"/>
      <c r="J116" s="832"/>
      <c r="K116" s="832"/>
      <c r="L116" s="849"/>
      <c r="M116" s="849"/>
      <c r="N116" s="832"/>
      <c r="O116" s="832"/>
      <c r="P116" s="849">
        <v>4</v>
      </c>
      <c r="Q116" s="849">
        <v>588</v>
      </c>
      <c r="R116" s="837"/>
      <c r="S116" s="850">
        <v>147</v>
      </c>
    </row>
    <row r="117" spans="1:19" ht="14.4" customHeight="1" x14ac:dyDescent="0.3">
      <c r="A117" s="831" t="s">
        <v>2923</v>
      </c>
      <c r="B117" s="832" t="s">
        <v>2924</v>
      </c>
      <c r="C117" s="832" t="s">
        <v>580</v>
      </c>
      <c r="D117" s="832" t="s">
        <v>1464</v>
      </c>
      <c r="E117" s="832" t="s">
        <v>2919</v>
      </c>
      <c r="F117" s="832" t="s">
        <v>2969</v>
      </c>
      <c r="G117" s="832" t="s">
        <v>2970</v>
      </c>
      <c r="H117" s="849"/>
      <c r="I117" s="849"/>
      <c r="J117" s="832"/>
      <c r="K117" s="832"/>
      <c r="L117" s="849">
        <v>1</v>
      </c>
      <c r="M117" s="849">
        <v>37</v>
      </c>
      <c r="N117" s="832">
        <v>1</v>
      </c>
      <c r="O117" s="832">
        <v>37</v>
      </c>
      <c r="P117" s="849"/>
      <c r="Q117" s="849"/>
      <c r="R117" s="837"/>
      <c r="S117" s="850"/>
    </row>
    <row r="118" spans="1:19" ht="14.4" customHeight="1" x14ac:dyDescent="0.3">
      <c r="A118" s="831" t="s">
        <v>2923</v>
      </c>
      <c r="B118" s="832" t="s">
        <v>2924</v>
      </c>
      <c r="C118" s="832" t="s">
        <v>580</v>
      </c>
      <c r="D118" s="832" t="s">
        <v>1464</v>
      </c>
      <c r="E118" s="832" t="s">
        <v>2919</v>
      </c>
      <c r="F118" s="832" t="s">
        <v>2969</v>
      </c>
      <c r="G118" s="832" t="s">
        <v>2971</v>
      </c>
      <c r="H118" s="849">
        <v>5</v>
      </c>
      <c r="I118" s="849">
        <v>185</v>
      </c>
      <c r="J118" s="832"/>
      <c r="K118" s="832">
        <v>37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2923</v>
      </c>
      <c r="B119" s="832" t="s">
        <v>2924</v>
      </c>
      <c r="C119" s="832" t="s">
        <v>580</v>
      </c>
      <c r="D119" s="832" t="s">
        <v>1464</v>
      </c>
      <c r="E119" s="832" t="s">
        <v>2919</v>
      </c>
      <c r="F119" s="832" t="s">
        <v>2981</v>
      </c>
      <c r="G119" s="832" t="s">
        <v>2982</v>
      </c>
      <c r="H119" s="849"/>
      <c r="I119" s="849"/>
      <c r="J119" s="832"/>
      <c r="K119" s="832"/>
      <c r="L119" s="849">
        <v>3</v>
      </c>
      <c r="M119" s="849">
        <v>2103</v>
      </c>
      <c r="N119" s="832">
        <v>1</v>
      </c>
      <c r="O119" s="832">
        <v>701</v>
      </c>
      <c r="P119" s="849"/>
      <c r="Q119" s="849"/>
      <c r="R119" s="837"/>
      <c r="S119" s="850"/>
    </row>
    <row r="120" spans="1:19" ht="14.4" customHeight="1" x14ac:dyDescent="0.3">
      <c r="A120" s="831" t="s">
        <v>2923</v>
      </c>
      <c r="B120" s="832" t="s">
        <v>2924</v>
      </c>
      <c r="C120" s="832" t="s">
        <v>580</v>
      </c>
      <c r="D120" s="832" t="s">
        <v>1464</v>
      </c>
      <c r="E120" s="832" t="s">
        <v>2919</v>
      </c>
      <c r="F120" s="832" t="s">
        <v>2981</v>
      </c>
      <c r="G120" s="832" t="s">
        <v>2983</v>
      </c>
      <c r="H120" s="849">
        <v>3</v>
      </c>
      <c r="I120" s="849">
        <v>2103</v>
      </c>
      <c r="J120" s="832"/>
      <c r="K120" s="832">
        <v>701</v>
      </c>
      <c r="L120" s="849"/>
      <c r="M120" s="849"/>
      <c r="N120" s="832"/>
      <c r="O120" s="832"/>
      <c r="P120" s="849">
        <v>2</v>
      </c>
      <c r="Q120" s="849">
        <v>1404</v>
      </c>
      <c r="R120" s="837"/>
      <c r="S120" s="850">
        <v>702</v>
      </c>
    </row>
    <row r="121" spans="1:19" ht="14.4" customHeight="1" x14ac:dyDescent="0.3">
      <c r="A121" s="831" t="s">
        <v>2923</v>
      </c>
      <c r="B121" s="832" t="s">
        <v>2924</v>
      </c>
      <c r="C121" s="832" t="s">
        <v>580</v>
      </c>
      <c r="D121" s="832" t="s">
        <v>1464</v>
      </c>
      <c r="E121" s="832" t="s">
        <v>2919</v>
      </c>
      <c r="F121" s="832" t="s">
        <v>2987</v>
      </c>
      <c r="G121" s="832" t="s">
        <v>2988</v>
      </c>
      <c r="H121" s="849"/>
      <c r="I121" s="849"/>
      <c r="J121" s="832"/>
      <c r="K121" s="832"/>
      <c r="L121" s="849">
        <v>3</v>
      </c>
      <c r="M121" s="849">
        <v>99.99</v>
      </c>
      <c r="N121" s="832">
        <v>1</v>
      </c>
      <c r="O121" s="832">
        <v>33.33</v>
      </c>
      <c r="P121" s="849"/>
      <c r="Q121" s="849"/>
      <c r="R121" s="837"/>
      <c r="S121" s="850"/>
    </row>
    <row r="122" spans="1:19" ht="14.4" customHeight="1" x14ac:dyDescent="0.3">
      <c r="A122" s="831" t="s">
        <v>2923</v>
      </c>
      <c r="B122" s="832" t="s">
        <v>2924</v>
      </c>
      <c r="C122" s="832" t="s">
        <v>580</v>
      </c>
      <c r="D122" s="832" t="s">
        <v>1464</v>
      </c>
      <c r="E122" s="832" t="s">
        <v>2919</v>
      </c>
      <c r="F122" s="832" t="s">
        <v>2987</v>
      </c>
      <c r="G122" s="832" t="s">
        <v>2989</v>
      </c>
      <c r="H122" s="849">
        <v>6</v>
      </c>
      <c r="I122" s="849">
        <v>200</v>
      </c>
      <c r="J122" s="832"/>
      <c r="K122" s="832">
        <v>33.333333333333336</v>
      </c>
      <c r="L122" s="849"/>
      <c r="M122" s="849"/>
      <c r="N122" s="832"/>
      <c r="O122" s="832"/>
      <c r="P122" s="849">
        <v>4</v>
      </c>
      <c r="Q122" s="849">
        <v>133.32999999999998</v>
      </c>
      <c r="R122" s="837"/>
      <c r="S122" s="850">
        <v>33.332499999999996</v>
      </c>
    </row>
    <row r="123" spans="1:19" ht="14.4" customHeight="1" x14ac:dyDescent="0.3">
      <c r="A123" s="831" t="s">
        <v>2923</v>
      </c>
      <c r="B123" s="832" t="s">
        <v>2924</v>
      </c>
      <c r="C123" s="832" t="s">
        <v>580</v>
      </c>
      <c r="D123" s="832" t="s">
        <v>1464</v>
      </c>
      <c r="E123" s="832" t="s">
        <v>2919</v>
      </c>
      <c r="F123" s="832" t="s">
        <v>2993</v>
      </c>
      <c r="G123" s="832" t="s">
        <v>2995</v>
      </c>
      <c r="H123" s="849"/>
      <c r="I123" s="849"/>
      <c r="J123" s="832"/>
      <c r="K123" s="832"/>
      <c r="L123" s="849"/>
      <c r="M123" s="849"/>
      <c r="N123" s="832"/>
      <c r="O123" s="832"/>
      <c r="P123" s="849">
        <v>8</v>
      </c>
      <c r="Q123" s="849">
        <v>968</v>
      </c>
      <c r="R123" s="837"/>
      <c r="S123" s="850">
        <v>121</v>
      </c>
    </row>
    <row r="124" spans="1:19" ht="14.4" customHeight="1" x14ac:dyDescent="0.3">
      <c r="A124" s="831" t="s">
        <v>2923</v>
      </c>
      <c r="B124" s="832" t="s">
        <v>2924</v>
      </c>
      <c r="C124" s="832" t="s">
        <v>580</v>
      </c>
      <c r="D124" s="832" t="s">
        <v>1464</v>
      </c>
      <c r="E124" s="832" t="s">
        <v>2919</v>
      </c>
      <c r="F124" s="832" t="s">
        <v>3002</v>
      </c>
      <c r="G124" s="832" t="s">
        <v>3004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77</v>
      </c>
      <c r="R124" s="837"/>
      <c r="S124" s="850">
        <v>77</v>
      </c>
    </row>
    <row r="125" spans="1:19" ht="14.4" customHeight="1" x14ac:dyDescent="0.3">
      <c r="A125" s="831" t="s">
        <v>2923</v>
      </c>
      <c r="B125" s="832" t="s">
        <v>2924</v>
      </c>
      <c r="C125" s="832" t="s">
        <v>580</v>
      </c>
      <c r="D125" s="832" t="s">
        <v>1464</v>
      </c>
      <c r="E125" s="832" t="s">
        <v>2919</v>
      </c>
      <c r="F125" s="832" t="s">
        <v>3010</v>
      </c>
      <c r="G125" s="832" t="s">
        <v>3012</v>
      </c>
      <c r="H125" s="849">
        <v>3</v>
      </c>
      <c r="I125" s="849">
        <v>531</v>
      </c>
      <c r="J125" s="832"/>
      <c r="K125" s="832">
        <v>177</v>
      </c>
      <c r="L125" s="849"/>
      <c r="M125" s="849"/>
      <c r="N125" s="832"/>
      <c r="O125" s="832"/>
      <c r="P125" s="849">
        <v>2</v>
      </c>
      <c r="Q125" s="849">
        <v>356</v>
      </c>
      <c r="R125" s="837"/>
      <c r="S125" s="850">
        <v>178</v>
      </c>
    </row>
    <row r="126" spans="1:19" ht="14.4" customHeight="1" x14ac:dyDescent="0.3">
      <c r="A126" s="831" t="s">
        <v>2923</v>
      </c>
      <c r="B126" s="832" t="s">
        <v>2924</v>
      </c>
      <c r="C126" s="832" t="s">
        <v>580</v>
      </c>
      <c r="D126" s="832" t="s">
        <v>1464</v>
      </c>
      <c r="E126" s="832" t="s">
        <v>2919</v>
      </c>
      <c r="F126" s="832" t="s">
        <v>3013</v>
      </c>
      <c r="G126" s="832" t="s">
        <v>3015</v>
      </c>
      <c r="H126" s="849"/>
      <c r="I126" s="849"/>
      <c r="J126" s="832"/>
      <c r="K126" s="832"/>
      <c r="L126" s="849"/>
      <c r="M126" s="849"/>
      <c r="N126" s="832"/>
      <c r="O126" s="832"/>
      <c r="P126" s="849">
        <v>1</v>
      </c>
      <c r="Q126" s="849">
        <v>1298</v>
      </c>
      <c r="R126" s="837"/>
      <c r="S126" s="850">
        <v>1298</v>
      </c>
    </row>
    <row r="127" spans="1:19" ht="14.4" customHeight="1" x14ac:dyDescent="0.3">
      <c r="A127" s="831" t="s">
        <v>2923</v>
      </c>
      <c r="B127" s="832" t="s">
        <v>2924</v>
      </c>
      <c r="C127" s="832" t="s">
        <v>580</v>
      </c>
      <c r="D127" s="832" t="s">
        <v>2878</v>
      </c>
      <c r="E127" s="832" t="s">
        <v>2919</v>
      </c>
      <c r="F127" s="832" t="s">
        <v>2978</v>
      </c>
      <c r="G127" s="832" t="s">
        <v>2979</v>
      </c>
      <c r="H127" s="849">
        <v>11</v>
      </c>
      <c r="I127" s="849">
        <v>2761</v>
      </c>
      <c r="J127" s="832">
        <v>3.6666666666666665</v>
      </c>
      <c r="K127" s="832">
        <v>251</v>
      </c>
      <c r="L127" s="849">
        <v>3</v>
      </c>
      <c r="M127" s="849">
        <v>753</v>
      </c>
      <c r="N127" s="832">
        <v>1</v>
      </c>
      <c r="O127" s="832">
        <v>251</v>
      </c>
      <c r="P127" s="849">
        <v>2</v>
      </c>
      <c r="Q127" s="849">
        <v>504</v>
      </c>
      <c r="R127" s="837">
        <v>0.66932270916334657</v>
      </c>
      <c r="S127" s="850">
        <v>252</v>
      </c>
    </row>
    <row r="128" spans="1:19" ht="14.4" customHeight="1" x14ac:dyDescent="0.3">
      <c r="A128" s="831" t="s">
        <v>2923</v>
      </c>
      <c r="B128" s="832" t="s">
        <v>2924</v>
      </c>
      <c r="C128" s="832" t="s">
        <v>580</v>
      </c>
      <c r="D128" s="832" t="s">
        <v>2878</v>
      </c>
      <c r="E128" s="832" t="s">
        <v>2919</v>
      </c>
      <c r="F128" s="832" t="s">
        <v>2978</v>
      </c>
      <c r="G128" s="832" t="s">
        <v>2980</v>
      </c>
      <c r="H128" s="849">
        <v>21</v>
      </c>
      <c r="I128" s="849">
        <v>5271</v>
      </c>
      <c r="J128" s="832">
        <v>0.72413793103448276</v>
      </c>
      <c r="K128" s="832">
        <v>251</v>
      </c>
      <c r="L128" s="849">
        <v>29</v>
      </c>
      <c r="M128" s="849">
        <v>7279</v>
      </c>
      <c r="N128" s="832">
        <v>1</v>
      </c>
      <c r="O128" s="832">
        <v>251</v>
      </c>
      <c r="P128" s="849">
        <v>7</v>
      </c>
      <c r="Q128" s="849">
        <v>1764</v>
      </c>
      <c r="R128" s="837">
        <v>0.24234098090397033</v>
      </c>
      <c r="S128" s="850">
        <v>252</v>
      </c>
    </row>
    <row r="129" spans="1:19" ht="14.4" customHeight="1" x14ac:dyDescent="0.3">
      <c r="A129" s="831" t="s">
        <v>2923</v>
      </c>
      <c r="B129" s="832" t="s">
        <v>2924</v>
      </c>
      <c r="C129" s="832" t="s">
        <v>580</v>
      </c>
      <c r="D129" s="832" t="s">
        <v>2879</v>
      </c>
      <c r="E129" s="832" t="s">
        <v>2919</v>
      </c>
      <c r="F129" s="832" t="s">
        <v>2969</v>
      </c>
      <c r="G129" s="832" t="s">
        <v>2970</v>
      </c>
      <c r="H129" s="849"/>
      <c r="I129" s="849"/>
      <c r="J129" s="832"/>
      <c r="K129" s="832"/>
      <c r="L129" s="849">
        <v>1</v>
      </c>
      <c r="M129" s="849">
        <v>37</v>
      </c>
      <c r="N129" s="832">
        <v>1</v>
      </c>
      <c r="O129" s="832">
        <v>37</v>
      </c>
      <c r="P129" s="849"/>
      <c r="Q129" s="849"/>
      <c r="R129" s="837"/>
      <c r="S129" s="850"/>
    </row>
    <row r="130" spans="1:19" ht="14.4" customHeight="1" x14ac:dyDescent="0.3">
      <c r="A130" s="831" t="s">
        <v>2923</v>
      </c>
      <c r="B130" s="832" t="s">
        <v>2924</v>
      </c>
      <c r="C130" s="832" t="s">
        <v>580</v>
      </c>
      <c r="D130" s="832" t="s">
        <v>2879</v>
      </c>
      <c r="E130" s="832" t="s">
        <v>2919</v>
      </c>
      <c r="F130" s="832" t="s">
        <v>2978</v>
      </c>
      <c r="G130" s="832" t="s">
        <v>2979</v>
      </c>
      <c r="H130" s="849"/>
      <c r="I130" s="849"/>
      <c r="J130" s="832"/>
      <c r="K130" s="832"/>
      <c r="L130" s="849">
        <v>2</v>
      </c>
      <c r="M130" s="849">
        <v>502</v>
      </c>
      <c r="N130" s="832">
        <v>1</v>
      </c>
      <c r="O130" s="832">
        <v>251</v>
      </c>
      <c r="P130" s="849"/>
      <c r="Q130" s="849"/>
      <c r="R130" s="837"/>
      <c r="S130" s="850"/>
    </row>
    <row r="131" spans="1:19" ht="14.4" customHeight="1" x14ac:dyDescent="0.3">
      <c r="A131" s="831" t="s">
        <v>2923</v>
      </c>
      <c r="B131" s="832" t="s">
        <v>2924</v>
      </c>
      <c r="C131" s="832" t="s">
        <v>580</v>
      </c>
      <c r="D131" s="832" t="s">
        <v>2879</v>
      </c>
      <c r="E131" s="832" t="s">
        <v>2919</v>
      </c>
      <c r="F131" s="832" t="s">
        <v>2978</v>
      </c>
      <c r="G131" s="832" t="s">
        <v>2980</v>
      </c>
      <c r="H131" s="849"/>
      <c r="I131" s="849"/>
      <c r="J131" s="832"/>
      <c r="K131" s="832"/>
      <c r="L131" s="849">
        <v>3</v>
      </c>
      <c r="M131" s="849">
        <v>753</v>
      </c>
      <c r="N131" s="832">
        <v>1</v>
      </c>
      <c r="O131" s="832">
        <v>251</v>
      </c>
      <c r="P131" s="849"/>
      <c r="Q131" s="849"/>
      <c r="R131" s="837"/>
      <c r="S131" s="850"/>
    </row>
    <row r="132" spans="1:19" ht="14.4" customHeight="1" x14ac:dyDescent="0.3">
      <c r="A132" s="831" t="s">
        <v>2923</v>
      </c>
      <c r="B132" s="832" t="s">
        <v>2924</v>
      </c>
      <c r="C132" s="832" t="s">
        <v>580</v>
      </c>
      <c r="D132" s="832" t="s">
        <v>1465</v>
      </c>
      <c r="E132" s="832" t="s">
        <v>2925</v>
      </c>
      <c r="F132" s="832" t="s">
        <v>2930</v>
      </c>
      <c r="G132" s="832" t="s">
        <v>2931</v>
      </c>
      <c r="H132" s="849"/>
      <c r="I132" s="849"/>
      <c r="J132" s="832"/>
      <c r="K132" s="832"/>
      <c r="L132" s="849">
        <v>1.6</v>
      </c>
      <c r="M132" s="849">
        <v>405.68</v>
      </c>
      <c r="N132" s="832">
        <v>1</v>
      </c>
      <c r="O132" s="832">
        <v>253.54999999999998</v>
      </c>
      <c r="P132" s="849">
        <v>0.4</v>
      </c>
      <c r="Q132" s="849">
        <v>147.08000000000001</v>
      </c>
      <c r="R132" s="837">
        <v>0.3625517649378821</v>
      </c>
      <c r="S132" s="850">
        <v>367.7</v>
      </c>
    </row>
    <row r="133" spans="1:19" ht="14.4" customHeight="1" x14ac:dyDescent="0.3">
      <c r="A133" s="831" t="s">
        <v>2923</v>
      </c>
      <c r="B133" s="832" t="s">
        <v>2924</v>
      </c>
      <c r="C133" s="832" t="s">
        <v>580</v>
      </c>
      <c r="D133" s="832" t="s">
        <v>1465</v>
      </c>
      <c r="E133" s="832" t="s">
        <v>2925</v>
      </c>
      <c r="F133" s="832" t="s">
        <v>2936</v>
      </c>
      <c r="G133" s="832" t="s">
        <v>1093</v>
      </c>
      <c r="H133" s="849"/>
      <c r="I133" s="849"/>
      <c r="J133" s="832"/>
      <c r="K133" s="832"/>
      <c r="L133" s="849">
        <v>0.2</v>
      </c>
      <c r="M133" s="849">
        <v>15.6</v>
      </c>
      <c r="N133" s="832">
        <v>1</v>
      </c>
      <c r="O133" s="832">
        <v>78</v>
      </c>
      <c r="P133" s="849"/>
      <c r="Q133" s="849"/>
      <c r="R133" s="837"/>
      <c r="S133" s="850"/>
    </row>
    <row r="134" spans="1:19" ht="14.4" customHeight="1" x14ac:dyDescent="0.3">
      <c r="A134" s="831" t="s">
        <v>2923</v>
      </c>
      <c r="B134" s="832" t="s">
        <v>2924</v>
      </c>
      <c r="C134" s="832" t="s">
        <v>580</v>
      </c>
      <c r="D134" s="832" t="s">
        <v>1465</v>
      </c>
      <c r="E134" s="832" t="s">
        <v>2925</v>
      </c>
      <c r="F134" s="832" t="s">
        <v>2942</v>
      </c>
      <c r="G134" s="832" t="s">
        <v>2943</v>
      </c>
      <c r="H134" s="849"/>
      <c r="I134" s="849"/>
      <c r="J134" s="832"/>
      <c r="K134" s="832"/>
      <c r="L134" s="849"/>
      <c r="M134" s="849"/>
      <c r="N134" s="832"/>
      <c r="O134" s="832"/>
      <c r="P134" s="849">
        <v>0.2</v>
      </c>
      <c r="Q134" s="849">
        <v>10.89</v>
      </c>
      <c r="R134" s="837"/>
      <c r="S134" s="850">
        <v>54.45</v>
      </c>
    </row>
    <row r="135" spans="1:19" ht="14.4" customHeight="1" x14ac:dyDescent="0.3">
      <c r="A135" s="831" t="s">
        <v>2923</v>
      </c>
      <c r="B135" s="832" t="s">
        <v>2924</v>
      </c>
      <c r="C135" s="832" t="s">
        <v>580</v>
      </c>
      <c r="D135" s="832" t="s">
        <v>1465</v>
      </c>
      <c r="E135" s="832" t="s">
        <v>2925</v>
      </c>
      <c r="F135" s="832" t="s">
        <v>2946</v>
      </c>
      <c r="G135" s="832" t="s">
        <v>794</v>
      </c>
      <c r="H135" s="849"/>
      <c r="I135" s="849"/>
      <c r="J135" s="832"/>
      <c r="K135" s="832"/>
      <c r="L135" s="849">
        <v>0.1</v>
      </c>
      <c r="M135" s="849">
        <v>24.34</v>
      </c>
      <c r="N135" s="832">
        <v>1</v>
      </c>
      <c r="O135" s="832">
        <v>243.39999999999998</v>
      </c>
      <c r="P135" s="849">
        <v>0.05</v>
      </c>
      <c r="Q135" s="849">
        <v>12.17</v>
      </c>
      <c r="R135" s="837">
        <v>0.5</v>
      </c>
      <c r="S135" s="850">
        <v>243.39999999999998</v>
      </c>
    </row>
    <row r="136" spans="1:19" ht="14.4" customHeight="1" x14ac:dyDescent="0.3">
      <c r="A136" s="831" t="s">
        <v>2923</v>
      </c>
      <c r="B136" s="832" t="s">
        <v>2924</v>
      </c>
      <c r="C136" s="832" t="s">
        <v>580</v>
      </c>
      <c r="D136" s="832" t="s">
        <v>1465</v>
      </c>
      <c r="E136" s="832" t="s">
        <v>2919</v>
      </c>
      <c r="F136" s="832" t="s">
        <v>2963</v>
      </c>
      <c r="G136" s="832" t="s">
        <v>2964</v>
      </c>
      <c r="H136" s="849"/>
      <c r="I136" s="849"/>
      <c r="J136" s="832"/>
      <c r="K136" s="832"/>
      <c r="L136" s="849">
        <v>1</v>
      </c>
      <c r="M136" s="849">
        <v>78</v>
      </c>
      <c r="N136" s="832">
        <v>1</v>
      </c>
      <c r="O136" s="832">
        <v>78</v>
      </c>
      <c r="P136" s="849">
        <v>1</v>
      </c>
      <c r="Q136" s="849">
        <v>78</v>
      </c>
      <c r="R136" s="837">
        <v>1</v>
      </c>
      <c r="S136" s="850">
        <v>78</v>
      </c>
    </row>
    <row r="137" spans="1:19" ht="14.4" customHeight="1" x14ac:dyDescent="0.3">
      <c r="A137" s="831" t="s">
        <v>2923</v>
      </c>
      <c r="B137" s="832" t="s">
        <v>2924</v>
      </c>
      <c r="C137" s="832" t="s">
        <v>580</v>
      </c>
      <c r="D137" s="832" t="s">
        <v>1465</v>
      </c>
      <c r="E137" s="832" t="s">
        <v>2919</v>
      </c>
      <c r="F137" s="832" t="s">
        <v>2963</v>
      </c>
      <c r="G137" s="832" t="s">
        <v>2965</v>
      </c>
      <c r="H137" s="849"/>
      <c r="I137" s="849"/>
      <c r="J137" s="832"/>
      <c r="K137" s="832"/>
      <c r="L137" s="849">
        <v>5</v>
      </c>
      <c r="M137" s="849">
        <v>390</v>
      </c>
      <c r="N137" s="832">
        <v>1</v>
      </c>
      <c r="O137" s="832">
        <v>78</v>
      </c>
      <c r="P137" s="849"/>
      <c r="Q137" s="849"/>
      <c r="R137" s="837"/>
      <c r="S137" s="850"/>
    </row>
    <row r="138" spans="1:19" ht="14.4" customHeight="1" x14ac:dyDescent="0.3">
      <c r="A138" s="831" t="s">
        <v>2923</v>
      </c>
      <c r="B138" s="832" t="s">
        <v>2924</v>
      </c>
      <c r="C138" s="832" t="s">
        <v>580</v>
      </c>
      <c r="D138" s="832" t="s">
        <v>1465</v>
      </c>
      <c r="E138" s="832" t="s">
        <v>2919</v>
      </c>
      <c r="F138" s="832" t="s">
        <v>2966</v>
      </c>
      <c r="G138" s="832" t="s">
        <v>2967</v>
      </c>
      <c r="H138" s="849"/>
      <c r="I138" s="849"/>
      <c r="J138" s="832"/>
      <c r="K138" s="832"/>
      <c r="L138" s="849"/>
      <c r="M138" s="849"/>
      <c r="N138" s="832"/>
      <c r="O138" s="832"/>
      <c r="P138" s="849">
        <v>4</v>
      </c>
      <c r="Q138" s="849">
        <v>588</v>
      </c>
      <c r="R138" s="837"/>
      <c r="S138" s="850">
        <v>147</v>
      </c>
    </row>
    <row r="139" spans="1:19" ht="14.4" customHeight="1" x14ac:dyDescent="0.3">
      <c r="A139" s="831" t="s">
        <v>2923</v>
      </c>
      <c r="B139" s="832" t="s">
        <v>2924</v>
      </c>
      <c r="C139" s="832" t="s">
        <v>580</v>
      </c>
      <c r="D139" s="832" t="s">
        <v>1465</v>
      </c>
      <c r="E139" s="832" t="s">
        <v>2919</v>
      </c>
      <c r="F139" s="832" t="s">
        <v>2966</v>
      </c>
      <c r="G139" s="832" t="s">
        <v>2968</v>
      </c>
      <c r="H139" s="849"/>
      <c r="I139" s="849"/>
      <c r="J139" s="832"/>
      <c r="K139" s="832"/>
      <c r="L139" s="849">
        <v>8</v>
      </c>
      <c r="M139" s="849">
        <v>1176</v>
      </c>
      <c r="N139" s="832">
        <v>1</v>
      </c>
      <c r="O139" s="832">
        <v>147</v>
      </c>
      <c r="P139" s="849"/>
      <c r="Q139" s="849"/>
      <c r="R139" s="837"/>
      <c r="S139" s="850"/>
    </row>
    <row r="140" spans="1:19" ht="14.4" customHeight="1" x14ac:dyDescent="0.3">
      <c r="A140" s="831" t="s">
        <v>2923</v>
      </c>
      <c r="B140" s="832" t="s">
        <v>2924</v>
      </c>
      <c r="C140" s="832" t="s">
        <v>580</v>
      </c>
      <c r="D140" s="832" t="s">
        <v>1465</v>
      </c>
      <c r="E140" s="832" t="s">
        <v>2919</v>
      </c>
      <c r="F140" s="832" t="s">
        <v>2969</v>
      </c>
      <c r="G140" s="832" t="s">
        <v>2970</v>
      </c>
      <c r="H140" s="849"/>
      <c r="I140" s="849"/>
      <c r="J140" s="832"/>
      <c r="K140" s="832"/>
      <c r="L140" s="849">
        <v>4</v>
      </c>
      <c r="M140" s="849">
        <v>148</v>
      </c>
      <c r="N140" s="832">
        <v>1</v>
      </c>
      <c r="O140" s="832">
        <v>37</v>
      </c>
      <c r="P140" s="849">
        <v>5</v>
      </c>
      <c r="Q140" s="849">
        <v>185</v>
      </c>
      <c r="R140" s="837">
        <v>1.25</v>
      </c>
      <c r="S140" s="850">
        <v>37</v>
      </c>
    </row>
    <row r="141" spans="1:19" ht="14.4" customHeight="1" x14ac:dyDescent="0.3">
      <c r="A141" s="831" t="s">
        <v>2923</v>
      </c>
      <c r="B141" s="832" t="s">
        <v>2924</v>
      </c>
      <c r="C141" s="832" t="s">
        <v>580</v>
      </c>
      <c r="D141" s="832" t="s">
        <v>1465</v>
      </c>
      <c r="E141" s="832" t="s">
        <v>2919</v>
      </c>
      <c r="F141" s="832" t="s">
        <v>2969</v>
      </c>
      <c r="G141" s="832" t="s">
        <v>2971</v>
      </c>
      <c r="H141" s="849"/>
      <c r="I141" s="849"/>
      <c r="J141" s="832"/>
      <c r="K141" s="832"/>
      <c r="L141" s="849">
        <v>8</v>
      </c>
      <c r="M141" s="849">
        <v>296</v>
      </c>
      <c r="N141" s="832">
        <v>1</v>
      </c>
      <c r="O141" s="832">
        <v>37</v>
      </c>
      <c r="P141" s="849">
        <v>5</v>
      </c>
      <c r="Q141" s="849">
        <v>185</v>
      </c>
      <c r="R141" s="837">
        <v>0.625</v>
      </c>
      <c r="S141" s="850">
        <v>37</v>
      </c>
    </row>
    <row r="142" spans="1:19" ht="14.4" customHeight="1" x14ac:dyDescent="0.3">
      <c r="A142" s="831" t="s">
        <v>2923</v>
      </c>
      <c r="B142" s="832" t="s">
        <v>2924</v>
      </c>
      <c r="C142" s="832" t="s">
        <v>580</v>
      </c>
      <c r="D142" s="832" t="s">
        <v>1465</v>
      </c>
      <c r="E142" s="832" t="s">
        <v>2919</v>
      </c>
      <c r="F142" s="832" t="s">
        <v>2972</v>
      </c>
      <c r="G142" s="832" t="s">
        <v>2974</v>
      </c>
      <c r="H142" s="849"/>
      <c r="I142" s="849"/>
      <c r="J142" s="832"/>
      <c r="K142" s="832"/>
      <c r="L142" s="849">
        <v>1</v>
      </c>
      <c r="M142" s="849">
        <v>116</v>
      </c>
      <c r="N142" s="832">
        <v>1</v>
      </c>
      <c r="O142" s="832">
        <v>116</v>
      </c>
      <c r="P142" s="849"/>
      <c r="Q142" s="849"/>
      <c r="R142" s="837"/>
      <c r="S142" s="850"/>
    </row>
    <row r="143" spans="1:19" ht="14.4" customHeight="1" x14ac:dyDescent="0.3">
      <c r="A143" s="831" t="s">
        <v>2923</v>
      </c>
      <c r="B143" s="832" t="s">
        <v>2924</v>
      </c>
      <c r="C143" s="832" t="s">
        <v>580</v>
      </c>
      <c r="D143" s="832" t="s">
        <v>1465</v>
      </c>
      <c r="E143" s="832" t="s">
        <v>2919</v>
      </c>
      <c r="F143" s="832" t="s">
        <v>2975</v>
      </c>
      <c r="G143" s="832" t="s">
        <v>2976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130</v>
      </c>
      <c r="R143" s="837"/>
      <c r="S143" s="850">
        <v>130</v>
      </c>
    </row>
    <row r="144" spans="1:19" ht="14.4" customHeight="1" x14ac:dyDescent="0.3">
      <c r="A144" s="831" t="s">
        <v>2923</v>
      </c>
      <c r="B144" s="832" t="s">
        <v>2924</v>
      </c>
      <c r="C144" s="832" t="s">
        <v>580</v>
      </c>
      <c r="D144" s="832" t="s">
        <v>1465</v>
      </c>
      <c r="E144" s="832" t="s">
        <v>2919</v>
      </c>
      <c r="F144" s="832" t="s">
        <v>2975</v>
      </c>
      <c r="G144" s="832" t="s">
        <v>2977</v>
      </c>
      <c r="H144" s="849"/>
      <c r="I144" s="849"/>
      <c r="J144" s="832"/>
      <c r="K144" s="832"/>
      <c r="L144" s="849">
        <v>1</v>
      </c>
      <c r="M144" s="849">
        <v>129</v>
      </c>
      <c r="N144" s="832">
        <v>1</v>
      </c>
      <c r="O144" s="832">
        <v>129</v>
      </c>
      <c r="P144" s="849"/>
      <c r="Q144" s="849"/>
      <c r="R144" s="837"/>
      <c r="S144" s="850"/>
    </row>
    <row r="145" spans="1:19" ht="14.4" customHeight="1" x14ac:dyDescent="0.3">
      <c r="A145" s="831" t="s">
        <v>2923</v>
      </c>
      <c r="B145" s="832" t="s">
        <v>2924</v>
      </c>
      <c r="C145" s="832" t="s">
        <v>580</v>
      </c>
      <c r="D145" s="832" t="s">
        <v>1465</v>
      </c>
      <c r="E145" s="832" t="s">
        <v>2919</v>
      </c>
      <c r="F145" s="832" t="s">
        <v>2981</v>
      </c>
      <c r="G145" s="832" t="s">
        <v>2982</v>
      </c>
      <c r="H145" s="849"/>
      <c r="I145" s="849"/>
      <c r="J145" s="832"/>
      <c r="K145" s="832"/>
      <c r="L145" s="849">
        <v>3</v>
      </c>
      <c r="M145" s="849">
        <v>2103</v>
      </c>
      <c r="N145" s="832">
        <v>1</v>
      </c>
      <c r="O145" s="832">
        <v>701</v>
      </c>
      <c r="P145" s="849">
        <v>3</v>
      </c>
      <c r="Q145" s="849">
        <v>2106</v>
      </c>
      <c r="R145" s="837">
        <v>1.0014265335235377</v>
      </c>
      <c r="S145" s="850">
        <v>702</v>
      </c>
    </row>
    <row r="146" spans="1:19" ht="14.4" customHeight="1" x14ac:dyDescent="0.3">
      <c r="A146" s="831" t="s">
        <v>2923</v>
      </c>
      <c r="B146" s="832" t="s">
        <v>2924</v>
      </c>
      <c r="C146" s="832" t="s">
        <v>580</v>
      </c>
      <c r="D146" s="832" t="s">
        <v>1465</v>
      </c>
      <c r="E146" s="832" t="s">
        <v>2919</v>
      </c>
      <c r="F146" s="832" t="s">
        <v>2981</v>
      </c>
      <c r="G146" s="832" t="s">
        <v>2983</v>
      </c>
      <c r="H146" s="849"/>
      <c r="I146" s="849"/>
      <c r="J146" s="832"/>
      <c r="K146" s="832"/>
      <c r="L146" s="849">
        <v>4</v>
      </c>
      <c r="M146" s="849">
        <v>2804</v>
      </c>
      <c r="N146" s="832">
        <v>1</v>
      </c>
      <c r="O146" s="832">
        <v>701</v>
      </c>
      <c r="P146" s="849">
        <v>6</v>
      </c>
      <c r="Q146" s="849">
        <v>4212</v>
      </c>
      <c r="R146" s="837">
        <v>1.5021398002853068</v>
      </c>
      <c r="S146" s="850">
        <v>702</v>
      </c>
    </row>
    <row r="147" spans="1:19" ht="14.4" customHeight="1" x14ac:dyDescent="0.3">
      <c r="A147" s="831" t="s">
        <v>2923</v>
      </c>
      <c r="B147" s="832" t="s">
        <v>2924</v>
      </c>
      <c r="C147" s="832" t="s">
        <v>580</v>
      </c>
      <c r="D147" s="832" t="s">
        <v>1465</v>
      </c>
      <c r="E147" s="832" t="s">
        <v>2919</v>
      </c>
      <c r="F147" s="832" t="s">
        <v>2987</v>
      </c>
      <c r="G147" s="832" t="s">
        <v>2988</v>
      </c>
      <c r="H147" s="849"/>
      <c r="I147" s="849"/>
      <c r="J147" s="832"/>
      <c r="K147" s="832"/>
      <c r="L147" s="849">
        <v>52</v>
      </c>
      <c r="M147" s="849">
        <v>1733.33</v>
      </c>
      <c r="N147" s="832">
        <v>1</v>
      </c>
      <c r="O147" s="832">
        <v>33.333269230769233</v>
      </c>
      <c r="P147" s="849">
        <v>29</v>
      </c>
      <c r="Q147" s="849">
        <v>966.67</v>
      </c>
      <c r="R147" s="837">
        <v>0.55769530326019856</v>
      </c>
      <c r="S147" s="850">
        <v>33.333448275862068</v>
      </c>
    </row>
    <row r="148" spans="1:19" ht="14.4" customHeight="1" x14ac:dyDescent="0.3">
      <c r="A148" s="831" t="s">
        <v>2923</v>
      </c>
      <c r="B148" s="832" t="s">
        <v>2924</v>
      </c>
      <c r="C148" s="832" t="s">
        <v>580</v>
      </c>
      <c r="D148" s="832" t="s">
        <v>1465</v>
      </c>
      <c r="E148" s="832" t="s">
        <v>2919</v>
      </c>
      <c r="F148" s="832" t="s">
        <v>2987</v>
      </c>
      <c r="G148" s="832" t="s">
        <v>2989</v>
      </c>
      <c r="H148" s="849"/>
      <c r="I148" s="849"/>
      <c r="J148" s="832"/>
      <c r="K148" s="832"/>
      <c r="L148" s="849">
        <v>2</v>
      </c>
      <c r="M148" s="849">
        <v>66.67</v>
      </c>
      <c r="N148" s="832">
        <v>1</v>
      </c>
      <c r="O148" s="832">
        <v>33.335000000000001</v>
      </c>
      <c r="P148" s="849">
        <v>1</v>
      </c>
      <c r="Q148" s="849">
        <v>33.33</v>
      </c>
      <c r="R148" s="837">
        <v>0.49992500374981247</v>
      </c>
      <c r="S148" s="850">
        <v>33.33</v>
      </c>
    </row>
    <row r="149" spans="1:19" ht="14.4" customHeight="1" x14ac:dyDescent="0.3">
      <c r="A149" s="831" t="s">
        <v>2923</v>
      </c>
      <c r="B149" s="832" t="s">
        <v>2924</v>
      </c>
      <c r="C149" s="832" t="s">
        <v>580</v>
      </c>
      <c r="D149" s="832" t="s">
        <v>1465</v>
      </c>
      <c r="E149" s="832" t="s">
        <v>2919</v>
      </c>
      <c r="F149" s="832" t="s">
        <v>2993</v>
      </c>
      <c r="G149" s="832" t="s">
        <v>2994</v>
      </c>
      <c r="H149" s="849"/>
      <c r="I149" s="849"/>
      <c r="J149" s="832"/>
      <c r="K149" s="832"/>
      <c r="L149" s="849"/>
      <c r="M149" s="849"/>
      <c r="N149" s="832"/>
      <c r="O149" s="832"/>
      <c r="P149" s="849">
        <v>8</v>
      </c>
      <c r="Q149" s="849">
        <v>968</v>
      </c>
      <c r="R149" s="837"/>
      <c r="S149" s="850">
        <v>121</v>
      </c>
    </row>
    <row r="150" spans="1:19" ht="14.4" customHeight="1" x14ac:dyDescent="0.3">
      <c r="A150" s="831" t="s">
        <v>2923</v>
      </c>
      <c r="B150" s="832" t="s">
        <v>2924</v>
      </c>
      <c r="C150" s="832" t="s">
        <v>580</v>
      </c>
      <c r="D150" s="832" t="s">
        <v>1465</v>
      </c>
      <c r="E150" s="832" t="s">
        <v>2919</v>
      </c>
      <c r="F150" s="832" t="s">
        <v>2993</v>
      </c>
      <c r="G150" s="832" t="s">
        <v>2995</v>
      </c>
      <c r="H150" s="849"/>
      <c r="I150" s="849"/>
      <c r="J150" s="832"/>
      <c r="K150" s="832"/>
      <c r="L150" s="849">
        <v>16</v>
      </c>
      <c r="M150" s="849">
        <v>1920</v>
      </c>
      <c r="N150" s="832">
        <v>1</v>
      </c>
      <c r="O150" s="832">
        <v>120</v>
      </c>
      <c r="P150" s="849"/>
      <c r="Q150" s="849"/>
      <c r="R150" s="837"/>
      <c r="S150" s="850"/>
    </row>
    <row r="151" spans="1:19" ht="14.4" customHeight="1" x14ac:dyDescent="0.3">
      <c r="A151" s="831" t="s">
        <v>2923</v>
      </c>
      <c r="B151" s="832" t="s">
        <v>2924</v>
      </c>
      <c r="C151" s="832" t="s">
        <v>580</v>
      </c>
      <c r="D151" s="832" t="s">
        <v>1465</v>
      </c>
      <c r="E151" s="832" t="s">
        <v>2919</v>
      </c>
      <c r="F151" s="832" t="s">
        <v>2996</v>
      </c>
      <c r="G151" s="832" t="s">
        <v>2998</v>
      </c>
      <c r="H151" s="849"/>
      <c r="I151" s="849"/>
      <c r="J151" s="832"/>
      <c r="K151" s="832"/>
      <c r="L151" s="849">
        <v>2</v>
      </c>
      <c r="M151" s="849">
        <v>64</v>
      </c>
      <c r="N151" s="832">
        <v>1</v>
      </c>
      <c r="O151" s="832">
        <v>32</v>
      </c>
      <c r="P151" s="849">
        <v>1</v>
      </c>
      <c r="Q151" s="849">
        <v>32</v>
      </c>
      <c r="R151" s="837">
        <v>0.5</v>
      </c>
      <c r="S151" s="850">
        <v>32</v>
      </c>
    </row>
    <row r="152" spans="1:19" ht="14.4" customHeight="1" x14ac:dyDescent="0.3">
      <c r="A152" s="831" t="s">
        <v>2923</v>
      </c>
      <c r="B152" s="832" t="s">
        <v>2924</v>
      </c>
      <c r="C152" s="832" t="s">
        <v>580</v>
      </c>
      <c r="D152" s="832" t="s">
        <v>1465</v>
      </c>
      <c r="E152" s="832" t="s">
        <v>2919</v>
      </c>
      <c r="F152" s="832" t="s">
        <v>2999</v>
      </c>
      <c r="G152" s="832" t="s">
        <v>3000</v>
      </c>
      <c r="H152" s="849"/>
      <c r="I152" s="849"/>
      <c r="J152" s="832"/>
      <c r="K152" s="832"/>
      <c r="L152" s="849">
        <v>2</v>
      </c>
      <c r="M152" s="849">
        <v>148</v>
      </c>
      <c r="N152" s="832">
        <v>1</v>
      </c>
      <c r="O152" s="832">
        <v>74</v>
      </c>
      <c r="P152" s="849">
        <v>2</v>
      </c>
      <c r="Q152" s="849">
        <v>148</v>
      </c>
      <c r="R152" s="837">
        <v>1</v>
      </c>
      <c r="S152" s="850">
        <v>74</v>
      </c>
    </row>
    <row r="153" spans="1:19" ht="14.4" customHeight="1" x14ac:dyDescent="0.3">
      <c r="A153" s="831" t="s">
        <v>2923</v>
      </c>
      <c r="B153" s="832" t="s">
        <v>2924</v>
      </c>
      <c r="C153" s="832" t="s">
        <v>580</v>
      </c>
      <c r="D153" s="832" t="s">
        <v>1465</v>
      </c>
      <c r="E153" s="832" t="s">
        <v>2919</v>
      </c>
      <c r="F153" s="832" t="s">
        <v>2999</v>
      </c>
      <c r="G153" s="832" t="s">
        <v>3001</v>
      </c>
      <c r="H153" s="849"/>
      <c r="I153" s="849"/>
      <c r="J153" s="832"/>
      <c r="K153" s="832"/>
      <c r="L153" s="849">
        <v>3</v>
      </c>
      <c r="M153" s="849">
        <v>222</v>
      </c>
      <c r="N153" s="832">
        <v>1</v>
      </c>
      <c r="O153" s="832">
        <v>74</v>
      </c>
      <c r="P153" s="849">
        <v>1</v>
      </c>
      <c r="Q153" s="849">
        <v>74</v>
      </c>
      <c r="R153" s="837">
        <v>0.33333333333333331</v>
      </c>
      <c r="S153" s="850">
        <v>74</v>
      </c>
    </row>
    <row r="154" spans="1:19" ht="14.4" customHeight="1" x14ac:dyDescent="0.3">
      <c r="A154" s="831" t="s">
        <v>2923</v>
      </c>
      <c r="B154" s="832" t="s">
        <v>2924</v>
      </c>
      <c r="C154" s="832" t="s">
        <v>580</v>
      </c>
      <c r="D154" s="832" t="s">
        <v>1465</v>
      </c>
      <c r="E154" s="832" t="s">
        <v>2919</v>
      </c>
      <c r="F154" s="832" t="s">
        <v>3002</v>
      </c>
      <c r="G154" s="832" t="s">
        <v>3003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77</v>
      </c>
      <c r="R154" s="837"/>
      <c r="S154" s="850">
        <v>77</v>
      </c>
    </row>
    <row r="155" spans="1:19" ht="14.4" customHeight="1" x14ac:dyDescent="0.3">
      <c r="A155" s="831" t="s">
        <v>2923</v>
      </c>
      <c r="B155" s="832" t="s">
        <v>2924</v>
      </c>
      <c r="C155" s="832" t="s">
        <v>580</v>
      </c>
      <c r="D155" s="832" t="s">
        <v>1465</v>
      </c>
      <c r="E155" s="832" t="s">
        <v>2919</v>
      </c>
      <c r="F155" s="832" t="s">
        <v>3002</v>
      </c>
      <c r="G155" s="832" t="s">
        <v>3004</v>
      </c>
      <c r="H155" s="849"/>
      <c r="I155" s="849"/>
      <c r="J155" s="832"/>
      <c r="K155" s="832"/>
      <c r="L155" s="849">
        <v>2</v>
      </c>
      <c r="M155" s="849">
        <v>154</v>
      </c>
      <c r="N155" s="832">
        <v>1</v>
      </c>
      <c r="O155" s="832">
        <v>77</v>
      </c>
      <c r="P155" s="849"/>
      <c r="Q155" s="849"/>
      <c r="R155" s="837"/>
      <c r="S155" s="850"/>
    </row>
    <row r="156" spans="1:19" ht="14.4" customHeight="1" x14ac:dyDescent="0.3">
      <c r="A156" s="831" t="s">
        <v>2923</v>
      </c>
      <c r="B156" s="832" t="s">
        <v>2924</v>
      </c>
      <c r="C156" s="832" t="s">
        <v>580</v>
      </c>
      <c r="D156" s="832" t="s">
        <v>1465</v>
      </c>
      <c r="E156" s="832" t="s">
        <v>2919</v>
      </c>
      <c r="F156" s="832" t="s">
        <v>3010</v>
      </c>
      <c r="G156" s="832" t="s">
        <v>3011</v>
      </c>
      <c r="H156" s="849"/>
      <c r="I156" s="849"/>
      <c r="J156" s="832"/>
      <c r="K156" s="832"/>
      <c r="L156" s="849">
        <v>22</v>
      </c>
      <c r="M156" s="849">
        <v>3894</v>
      </c>
      <c r="N156" s="832">
        <v>1</v>
      </c>
      <c r="O156" s="832">
        <v>177</v>
      </c>
      <c r="P156" s="849">
        <v>12</v>
      </c>
      <c r="Q156" s="849">
        <v>2136</v>
      </c>
      <c r="R156" s="837">
        <v>0.54853620955315874</v>
      </c>
      <c r="S156" s="850">
        <v>178</v>
      </c>
    </row>
    <row r="157" spans="1:19" ht="14.4" customHeight="1" x14ac:dyDescent="0.3">
      <c r="A157" s="831" t="s">
        <v>2923</v>
      </c>
      <c r="B157" s="832" t="s">
        <v>2924</v>
      </c>
      <c r="C157" s="832" t="s">
        <v>580</v>
      </c>
      <c r="D157" s="832" t="s">
        <v>1465</v>
      </c>
      <c r="E157" s="832" t="s">
        <v>2919</v>
      </c>
      <c r="F157" s="832" t="s">
        <v>3010</v>
      </c>
      <c r="G157" s="832" t="s">
        <v>3012</v>
      </c>
      <c r="H157" s="849"/>
      <c r="I157" s="849"/>
      <c r="J157" s="832"/>
      <c r="K157" s="832"/>
      <c r="L157" s="849">
        <v>25</v>
      </c>
      <c r="M157" s="849">
        <v>4425</v>
      </c>
      <c r="N157" s="832">
        <v>1</v>
      </c>
      <c r="O157" s="832">
        <v>177</v>
      </c>
      <c r="P157" s="849">
        <v>9</v>
      </c>
      <c r="Q157" s="849">
        <v>1602</v>
      </c>
      <c r="R157" s="837">
        <v>0.36203389830508476</v>
      </c>
      <c r="S157" s="850">
        <v>178</v>
      </c>
    </row>
    <row r="158" spans="1:19" ht="14.4" customHeight="1" x14ac:dyDescent="0.3">
      <c r="A158" s="831" t="s">
        <v>2923</v>
      </c>
      <c r="B158" s="832" t="s">
        <v>2924</v>
      </c>
      <c r="C158" s="832" t="s">
        <v>580</v>
      </c>
      <c r="D158" s="832" t="s">
        <v>1466</v>
      </c>
      <c r="E158" s="832" t="s">
        <v>2925</v>
      </c>
      <c r="F158" s="832" t="s">
        <v>2930</v>
      </c>
      <c r="G158" s="832" t="s">
        <v>2931</v>
      </c>
      <c r="H158" s="849"/>
      <c r="I158" s="849"/>
      <c r="J158" s="832"/>
      <c r="K158" s="832"/>
      <c r="L158" s="849">
        <v>0.4</v>
      </c>
      <c r="M158" s="849">
        <v>101.42</v>
      </c>
      <c r="N158" s="832">
        <v>1</v>
      </c>
      <c r="O158" s="832">
        <v>253.54999999999998</v>
      </c>
      <c r="P158" s="849"/>
      <c r="Q158" s="849"/>
      <c r="R158" s="837"/>
      <c r="S158" s="850"/>
    </row>
    <row r="159" spans="1:19" ht="14.4" customHeight="1" x14ac:dyDescent="0.3">
      <c r="A159" s="831" t="s">
        <v>2923</v>
      </c>
      <c r="B159" s="832" t="s">
        <v>2924</v>
      </c>
      <c r="C159" s="832" t="s">
        <v>580</v>
      </c>
      <c r="D159" s="832" t="s">
        <v>1466</v>
      </c>
      <c r="E159" s="832" t="s">
        <v>2925</v>
      </c>
      <c r="F159" s="832" t="s">
        <v>2946</v>
      </c>
      <c r="G159" s="832" t="s">
        <v>794</v>
      </c>
      <c r="H159" s="849"/>
      <c r="I159" s="849"/>
      <c r="J159" s="832"/>
      <c r="K159" s="832"/>
      <c r="L159" s="849">
        <v>0.05</v>
      </c>
      <c r="M159" s="849">
        <v>12.17</v>
      </c>
      <c r="N159" s="832">
        <v>1</v>
      </c>
      <c r="O159" s="832">
        <v>243.39999999999998</v>
      </c>
      <c r="P159" s="849"/>
      <c r="Q159" s="849"/>
      <c r="R159" s="837"/>
      <c r="S159" s="850"/>
    </row>
    <row r="160" spans="1:19" ht="14.4" customHeight="1" x14ac:dyDescent="0.3">
      <c r="A160" s="831" t="s">
        <v>2923</v>
      </c>
      <c r="B160" s="832" t="s">
        <v>2924</v>
      </c>
      <c r="C160" s="832" t="s">
        <v>580</v>
      </c>
      <c r="D160" s="832" t="s">
        <v>1466</v>
      </c>
      <c r="E160" s="832" t="s">
        <v>2919</v>
      </c>
      <c r="F160" s="832" t="s">
        <v>2963</v>
      </c>
      <c r="G160" s="832" t="s">
        <v>2965</v>
      </c>
      <c r="H160" s="849"/>
      <c r="I160" s="849"/>
      <c r="J160" s="832"/>
      <c r="K160" s="832"/>
      <c r="L160" s="849">
        <v>1</v>
      </c>
      <c r="M160" s="849">
        <v>78</v>
      </c>
      <c r="N160" s="832">
        <v>1</v>
      </c>
      <c r="O160" s="832">
        <v>78</v>
      </c>
      <c r="P160" s="849"/>
      <c r="Q160" s="849"/>
      <c r="R160" s="837"/>
      <c r="S160" s="850"/>
    </row>
    <row r="161" spans="1:19" ht="14.4" customHeight="1" x14ac:dyDescent="0.3">
      <c r="A161" s="831" t="s">
        <v>2923</v>
      </c>
      <c r="B161" s="832" t="s">
        <v>2924</v>
      </c>
      <c r="C161" s="832" t="s">
        <v>580</v>
      </c>
      <c r="D161" s="832" t="s">
        <v>1466</v>
      </c>
      <c r="E161" s="832" t="s">
        <v>2919</v>
      </c>
      <c r="F161" s="832" t="s">
        <v>2966</v>
      </c>
      <c r="G161" s="832" t="s">
        <v>2967</v>
      </c>
      <c r="H161" s="849"/>
      <c r="I161" s="849"/>
      <c r="J161" s="832"/>
      <c r="K161" s="832"/>
      <c r="L161" s="849">
        <v>4</v>
      </c>
      <c r="M161" s="849">
        <v>588</v>
      </c>
      <c r="N161" s="832">
        <v>1</v>
      </c>
      <c r="O161" s="832">
        <v>147</v>
      </c>
      <c r="P161" s="849"/>
      <c r="Q161" s="849"/>
      <c r="R161" s="837"/>
      <c r="S161" s="850"/>
    </row>
    <row r="162" spans="1:19" ht="14.4" customHeight="1" x14ac:dyDescent="0.3">
      <c r="A162" s="831" t="s">
        <v>2923</v>
      </c>
      <c r="B162" s="832" t="s">
        <v>2924</v>
      </c>
      <c r="C162" s="832" t="s">
        <v>580</v>
      </c>
      <c r="D162" s="832" t="s">
        <v>1466</v>
      </c>
      <c r="E162" s="832" t="s">
        <v>2919</v>
      </c>
      <c r="F162" s="832" t="s">
        <v>2969</v>
      </c>
      <c r="G162" s="832" t="s">
        <v>2970</v>
      </c>
      <c r="H162" s="849">
        <v>8</v>
      </c>
      <c r="I162" s="849">
        <v>296</v>
      </c>
      <c r="J162" s="832">
        <v>0.61538461538461542</v>
      </c>
      <c r="K162" s="832">
        <v>37</v>
      </c>
      <c r="L162" s="849">
        <v>13</v>
      </c>
      <c r="M162" s="849">
        <v>481</v>
      </c>
      <c r="N162" s="832">
        <v>1</v>
      </c>
      <c r="O162" s="832">
        <v>37</v>
      </c>
      <c r="P162" s="849">
        <v>24</v>
      </c>
      <c r="Q162" s="849">
        <v>888</v>
      </c>
      <c r="R162" s="837">
        <v>1.8461538461538463</v>
      </c>
      <c r="S162" s="850">
        <v>37</v>
      </c>
    </row>
    <row r="163" spans="1:19" ht="14.4" customHeight="1" x14ac:dyDescent="0.3">
      <c r="A163" s="831" t="s">
        <v>2923</v>
      </c>
      <c r="B163" s="832" t="s">
        <v>2924</v>
      </c>
      <c r="C163" s="832" t="s">
        <v>580</v>
      </c>
      <c r="D163" s="832" t="s">
        <v>1466</v>
      </c>
      <c r="E163" s="832" t="s">
        <v>2919</v>
      </c>
      <c r="F163" s="832" t="s">
        <v>2969</v>
      </c>
      <c r="G163" s="832" t="s">
        <v>2971</v>
      </c>
      <c r="H163" s="849">
        <v>8</v>
      </c>
      <c r="I163" s="849">
        <v>296</v>
      </c>
      <c r="J163" s="832">
        <v>1</v>
      </c>
      <c r="K163" s="832">
        <v>37</v>
      </c>
      <c r="L163" s="849">
        <v>8</v>
      </c>
      <c r="M163" s="849">
        <v>296</v>
      </c>
      <c r="N163" s="832">
        <v>1</v>
      </c>
      <c r="O163" s="832">
        <v>37</v>
      </c>
      <c r="P163" s="849">
        <v>13</v>
      </c>
      <c r="Q163" s="849">
        <v>481</v>
      </c>
      <c r="R163" s="837">
        <v>1.625</v>
      </c>
      <c r="S163" s="850">
        <v>37</v>
      </c>
    </row>
    <row r="164" spans="1:19" ht="14.4" customHeight="1" x14ac:dyDescent="0.3">
      <c r="A164" s="831" t="s">
        <v>2923</v>
      </c>
      <c r="B164" s="832" t="s">
        <v>2924</v>
      </c>
      <c r="C164" s="832" t="s">
        <v>580</v>
      </c>
      <c r="D164" s="832" t="s">
        <v>1466</v>
      </c>
      <c r="E164" s="832" t="s">
        <v>2919</v>
      </c>
      <c r="F164" s="832" t="s">
        <v>2978</v>
      </c>
      <c r="G164" s="832" t="s">
        <v>2979</v>
      </c>
      <c r="H164" s="849">
        <v>85</v>
      </c>
      <c r="I164" s="849">
        <v>21335</v>
      </c>
      <c r="J164" s="832">
        <v>0.4941860465116279</v>
      </c>
      <c r="K164" s="832">
        <v>251</v>
      </c>
      <c r="L164" s="849">
        <v>172</v>
      </c>
      <c r="M164" s="849">
        <v>43172</v>
      </c>
      <c r="N164" s="832">
        <v>1</v>
      </c>
      <c r="O164" s="832">
        <v>251</v>
      </c>
      <c r="P164" s="849">
        <v>104</v>
      </c>
      <c r="Q164" s="849">
        <v>26208</v>
      </c>
      <c r="R164" s="837">
        <v>0.6070601315667562</v>
      </c>
      <c r="S164" s="850">
        <v>252</v>
      </c>
    </row>
    <row r="165" spans="1:19" ht="14.4" customHeight="1" x14ac:dyDescent="0.3">
      <c r="A165" s="831" t="s">
        <v>2923</v>
      </c>
      <c r="B165" s="832" t="s">
        <v>2924</v>
      </c>
      <c r="C165" s="832" t="s">
        <v>580</v>
      </c>
      <c r="D165" s="832" t="s">
        <v>1466</v>
      </c>
      <c r="E165" s="832" t="s">
        <v>2919</v>
      </c>
      <c r="F165" s="832" t="s">
        <v>2978</v>
      </c>
      <c r="G165" s="832" t="s">
        <v>2980</v>
      </c>
      <c r="H165" s="849">
        <v>15</v>
      </c>
      <c r="I165" s="849">
        <v>3765</v>
      </c>
      <c r="J165" s="832">
        <v>0.1</v>
      </c>
      <c r="K165" s="832">
        <v>251</v>
      </c>
      <c r="L165" s="849">
        <v>150</v>
      </c>
      <c r="M165" s="849">
        <v>37650</v>
      </c>
      <c r="N165" s="832">
        <v>1</v>
      </c>
      <c r="O165" s="832">
        <v>251</v>
      </c>
      <c r="P165" s="849">
        <v>131</v>
      </c>
      <c r="Q165" s="849">
        <v>33012</v>
      </c>
      <c r="R165" s="837">
        <v>0.87681274900398409</v>
      </c>
      <c r="S165" s="850">
        <v>252</v>
      </c>
    </row>
    <row r="166" spans="1:19" ht="14.4" customHeight="1" x14ac:dyDescent="0.3">
      <c r="A166" s="831" t="s">
        <v>2923</v>
      </c>
      <c r="B166" s="832" t="s">
        <v>2924</v>
      </c>
      <c r="C166" s="832" t="s">
        <v>580</v>
      </c>
      <c r="D166" s="832" t="s">
        <v>1466</v>
      </c>
      <c r="E166" s="832" t="s">
        <v>2919</v>
      </c>
      <c r="F166" s="832" t="s">
        <v>2981</v>
      </c>
      <c r="G166" s="832" t="s">
        <v>2982</v>
      </c>
      <c r="H166" s="849">
        <v>4</v>
      </c>
      <c r="I166" s="849">
        <v>2804</v>
      </c>
      <c r="J166" s="832">
        <v>1.3333333333333333</v>
      </c>
      <c r="K166" s="832">
        <v>701</v>
      </c>
      <c r="L166" s="849">
        <v>3</v>
      </c>
      <c r="M166" s="849">
        <v>2103</v>
      </c>
      <c r="N166" s="832">
        <v>1</v>
      </c>
      <c r="O166" s="832">
        <v>701</v>
      </c>
      <c r="P166" s="849">
        <v>3</v>
      </c>
      <c r="Q166" s="849">
        <v>2106</v>
      </c>
      <c r="R166" s="837">
        <v>1.0014265335235377</v>
      </c>
      <c r="S166" s="850">
        <v>702</v>
      </c>
    </row>
    <row r="167" spans="1:19" ht="14.4" customHeight="1" x14ac:dyDescent="0.3">
      <c r="A167" s="831" t="s">
        <v>2923</v>
      </c>
      <c r="B167" s="832" t="s">
        <v>2924</v>
      </c>
      <c r="C167" s="832" t="s">
        <v>580</v>
      </c>
      <c r="D167" s="832" t="s">
        <v>1466</v>
      </c>
      <c r="E167" s="832" t="s">
        <v>2919</v>
      </c>
      <c r="F167" s="832" t="s">
        <v>2981</v>
      </c>
      <c r="G167" s="832" t="s">
        <v>2983</v>
      </c>
      <c r="H167" s="849">
        <v>4</v>
      </c>
      <c r="I167" s="849">
        <v>2804</v>
      </c>
      <c r="J167" s="832">
        <v>1</v>
      </c>
      <c r="K167" s="832">
        <v>701</v>
      </c>
      <c r="L167" s="849">
        <v>4</v>
      </c>
      <c r="M167" s="849">
        <v>2804</v>
      </c>
      <c r="N167" s="832">
        <v>1</v>
      </c>
      <c r="O167" s="832">
        <v>701</v>
      </c>
      <c r="P167" s="849">
        <v>4</v>
      </c>
      <c r="Q167" s="849">
        <v>2808</v>
      </c>
      <c r="R167" s="837">
        <v>1.0014265335235377</v>
      </c>
      <c r="S167" s="850">
        <v>702</v>
      </c>
    </row>
    <row r="168" spans="1:19" ht="14.4" customHeight="1" x14ac:dyDescent="0.3">
      <c r="A168" s="831" t="s">
        <v>2923</v>
      </c>
      <c r="B168" s="832" t="s">
        <v>2924</v>
      </c>
      <c r="C168" s="832" t="s">
        <v>580</v>
      </c>
      <c r="D168" s="832" t="s">
        <v>1466</v>
      </c>
      <c r="E168" s="832" t="s">
        <v>2919</v>
      </c>
      <c r="F168" s="832" t="s">
        <v>2987</v>
      </c>
      <c r="G168" s="832" t="s">
        <v>2988</v>
      </c>
      <c r="H168" s="849">
        <v>45</v>
      </c>
      <c r="I168" s="849">
        <v>1500.0100000000002</v>
      </c>
      <c r="J168" s="832">
        <v>1.1842153046965667</v>
      </c>
      <c r="K168" s="832">
        <v>33.333555555555563</v>
      </c>
      <c r="L168" s="849">
        <v>38</v>
      </c>
      <c r="M168" s="849">
        <v>1266.67</v>
      </c>
      <c r="N168" s="832">
        <v>1</v>
      </c>
      <c r="O168" s="832">
        <v>33.333421052631579</v>
      </c>
      <c r="P168" s="849">
        <v>54</v>
      </c>
      <c r="Q168" s="849">
        <v>1800.01</v>
      </c>
      <c r="R168" s="837">
        <v>1.4210567866926664</v>
      </c>
      <c r="S168" s="850">
        <v>33.333518518518517</v>
      </c>
    </row>
    <row r="169" spans="1:19" ht="14.4" customHeight="1" x14ac:dyDescent="0.3">
      <c r="A169" s="831" t="s">
        <v>2923</v>
      </c>
      <c r="B169" s="832" t="s">
        <v>2924</v>
      </c>
      <c r="C169" s="832" t="s">
        <v>580</v>
      </c>
      <c r="D169" s="832" t="s">
        <v>1466</v>
      </c>
      <c r="E169" s="832" t="s">
        <v>2919</v>
      </c>
      <c r="F169" s="832" t="s">
        <v>2993</v>
      </c>
      <c r="G169" s="832" t="s">
        <v>2994</v>
      </c>
      <c r="H169" s="849"/>
      <c r="I169" s="849"/>
      <c r="J169" s="832"/>
      <c r="K169" s="832"/>
      <c r="L169" s="849">
        <v>8</v>
      </c>
      <c r="M169" s="849">
        <v>960</v>
      </c>
      <c r="N169" s="832">
        <v>1</v>
      </c>
      <c r="O169" s="832">
        <v>120</v>
      </c>
      <c r="P169" s="849"/>
      <c r="Q169" s="849"/>
      <c r="R169" s="837"/>
      <c r="S169" s="850"/>
    </row>
    <row r="170" spans="1:19" ht="14.4" customHeight="1" x14ac:dyDescent="0.3">
      <c r="A170" s="831" t="s">
        <v>2923</v>
      </c>
      <c r="B170" s="832" t="s">
        <v>2924</v>
      </c>
      <c r="C170" s="832" t="s">
        <v>580</v>
      </c>
      <c r="D170" s="832" t="s">
        <v>1466</v>
      </c>
      <c r="E170" s="832" t="s">
        <v>2919</v>
      </c>
      <c r="F170" s="832" t="s">
        <v>2999</v>
      </c>
      <c r="G170" s="832" t="s">
        <v>3000</v>
      </c>
      <c r="H170" s="849"/>
      <c r="I170" s="849"/>
      <c r="J170" s="832"/>
      <c r="K170" s="832"/>
      <c r="L170" s="849">
        <v>1</v>
      </c>
      <c r="M170" s="849">
        <v>74</v>
      </c>
      <c r="N170" s="832">
        <v>1</v>
      </c>
      <c r="O170" s="832">
        <v>74</v>
      </c>
      <c r="P170" s="849"/>
      <c r="Q170" s="849"/>
      <c r="R170" s="837"/>
      <c r="S170" s="850"/>
    </row>
    <row r="171" spans="1:19" ht="14.4" customHeight="1" x14ac:dyDescent="0.3">
      <c r="A171" s="831" t="s">
        <v>2923</v>
      </c>
      <c r="B171" s="832" t="s">
        <v>2924</v>
      </c>
      <c r="C171" s="832" t="s">
        <v>580</v>
      </c>
      <c r="D171" s="832" t="s">
        <v>1466</v>
      </c>
      <c r="E171" s="832" t="s">
        <v>2919</v>
      </c>
      <c r="F171" s="832" t="s">
        <v>3002</v>
      </c>
      <c r="G171" s="832" t="s">
        <v>3003</v>
      </c>
      <c r="H171" s="849"/>
      <c r="I171" s="849"/>
      <c r="J171" s="832"/>
      <c r="K171" s="832"/>
      <c r="L171" s="849">
        <v>1</v>
      </c>
      <c r="M171" s="849">
        <v>77</v>
      </c>
      <c r="N171" s="832">
        <v>1</v>
      </c>
      <c r="O171" s="832">
        <v>77</v>
      </c>
      <c r="P171" s="849"/>
      <c r="Q171" s="849"/>
      <c r="R171" s="837"/>
      <c r="S171" s="850"/>
    </row>
    <row r="172" spans="1:19" ht="14.4" customHeight="1" x14ac:dyDescent="0.3">
      <c r="A172" s="831" t="s">
        <v>2923</v>
      </c>
      <c r="B172" s="832" t="s">
        <v>2924</v>
      </c>
      <c r="C172" s="832" t="s">
        <v>580</v>
      </c>
      <c r="D172" s="832" t="s">
        <v>1466</v>
      </c>
      <c r="E172" s="832" t="s">
        <v>2919</v>
      </c>
      <c r="F172" s="832" t="s">
        <v>3005</v>
      </c>
      <c r="G172" s="832" t="s">
        <v>3006</v>
      </c>
      <c r="H172" s="849"/>
      <c r="I172" s="849"/>
      <c r="J172" s="832"/>
      <c r="K172" s="832"/>
      <c r="L172" s="849">
        <v>1</v>
      </c>
      <c r="M172" s="849">
        <v>619</v>
      </c>
      <c r="N172" s="832">
        <v>1</v>
      </c>
      <c r="O172" s="832">
        <v>619</v>
      </c>
      <c r="P172" s="849"/>
      <c r="Q172" s="849"/>
      <c r="R172" s="837"/>
      <c r="S172" s="850"/>
    </row>
    <row r="173" spans="1:19" ht="14.4" customHeight="1" x14ac:dyDescent="0.3">
      <c r="A173" s="831" t="s">
        <v>2923</v>
      </c>
      <c r="B173" s="832" t="s">
        <v>2924</v>
      </c>
      <c r="C173" s="832" t="s">
        <v>580</v>
      </c>
      <c r="D173" s="832" t="s">
        <v>1466</v>
      </c>
      <c r="E173" s="832" t="s">
        <v>2919</v>
      </c>
      <c r="F173" s="832" t="s">
        <v>3010</v>
      </c>
      <c r="G173" s="832" t="s">
        <v>3011</v>
      </c>
      <c r="H173" s="849">
        <v>20</v>
      </c>
      <c r="I173" s="849">
        <v>3540</v>
      </c>
      <c r="J173" s="832">
        <v>1.3333333333333333</v>
      </c>
      <c r="K173" s="832">
        <v>177</v>
      </c>
      <c r="L173" s="849">
        <v>15</v>
      </c>
      <c r="M173" s="849">
        <v>2655</v>
      </c>
      <c r="N173" s="832">
        <v>1</v>
      </c>
      <c r="O173" s="832">
        <v>177</v>
      </c>
      <c r="P173" s="849">
        <v>30</v>
      </c>
      <c r="Q173" s="849">
        <v>5340</v>
      </c>
      <c r="R173" s="837">
        <v>2.0112994350282487</v>
      </c>
      <c r="S173" s="850">
        <v>178</v>
      </c>
    </row>
    <row r="174" spans="1:19" ht="14.4" customHeight="1" x14ac:dyDescent="0.3">
      <c r="A174" s="831" t="s">
        <v>2923</v>
      </c>
      <c r="B174" s="832" t="s">
        <v>2924</v>
      </c>
      <c r="C174" s="832" t="s">
        <v>580</v>
      </c>
      <c r="D174" s="832" t="s">
        <v>1466</v>
      </c>
      <c r="E174" s="832" t="s">
        <v>2919</v>
      </c>
      <c r="F174" s="832" t="s">
        <v>3010</v>
      </c>
      <c r="G174" s="832" t="s">
        <v>3012</v>
      </c>
      <c r="H174" s="849">
        <v>17</v>
      </c>
      <c r="I174" s="849">
        <v>3009</v>
      </c>
      <c r="J174" s="832">
        <v>1.0625</v>
      </c>
      <c r="K174" s="832">
        <v>177</v>
      </c>
      <c r="L174" s="849">
        <v>16</v>
      </c>
      <c r="M174" s="849">
        <v>2832</v>
      </c>
      <c r="N174" s="832">
        <v>1</v>
      </c>
      <c r="O174" s="832">
        <v>177</v>
      </c>
      <c r="P174" s="849">
        <v>17</v>
      </c>
      <c r="Q174" s="849">
        <v>3026</v>
      </c>
      <c r="R174" s="837">
        <v>1.0685028248587571</v>
      </c>
      <c r="S174" s="850">
        <v>178</v>
      </c>
    </row>
    <row r="175" spans="1:19" ht="14.4" customHeight="1" x14ac:dyDescent="0.3">
      <c r="A175" s="831" t="s">
        <v>2923</v>
      </c>
      <c r="B175" s="832" t="s">
        <v>2924</v>
      </c>
      <c r="C175" s="832" t="s">
        <v>580</v>
      </c>
      <c r="D175" s="832" t="s">
        <v>1467</v>
      </c>
      <c r="E175" s="832" t="s">
        <v>2925</v>
      </c>
      <c r="F175" s="832" t="s">
        <v>2928</v>
      </c>
      <c r="G175" s="832" t="s">
        <v>2929</v>
      </c>
      <c r="H175" s="849"/>
      <c r="I175" s="849"/>
      <c r="J175" s="832"/>
      <c r="K175" s="832"/>
      <c r="L175" s="849"/>
      <c r="M175" s="849"/>
      <c r="N175" s="832"/>
      <c r="O175" s="832"/>
      <c r="P175" s="849">
        <v>2.4</v>
      </c>
      <c r="Q175" s="849">
        <v>167.28</v>
      </c>
      <c r="R175" s="837"/>
      <c r="S175" s="850">
        <v>69.7</v>
      </c>
    </row>
    <row r="176" spans="1:19" ht="14.4" customHeight="1" x14ac:dyDescent="0.3">
      <c r="A176" s="831" t="s">
        <v>2923</v>
      </c>
      <c r="B176" s="832" t="s">
        <v>2924</v>
      </c>
      <c r="C176" s="832" t="s">
        <v>580</v>
      </c>
      <c r="D176" s="832" t="s">
        <v>1467</v>
      </c>
      <c r="E176" s="832" t="s">
        <v>2925</v>
      </c>
      <c r="F176" s="832" t="s">
        <v>2930</v>
      </c>
      <c r="G176" s="832" t="s">
        <v>2931</v>
      </c>
      <c r="H176" s="849"/>
      <c r="I176" s="849"/>
      <c r="J176" s="832"/>
      <c r="K176" s="832"/>
      <c r="L176" s="849"/>
      <c r="M176" s="849"/>
      <c r="N176" s="832"/>
      <c r="O176" s="832"/>
      <c r="P176" s="849">
        <v>9</v>
      </c>
      <c r="Q176" s="849">
        <v>3309.3</v>
      </c>
      <c r="R176" s="837"/>
      <c r="S176" s="850">
        <v>367.70000000000005</v>
      </c>
    </row>
    <row r="177" spans="1:19" ht="14.4" customHeight="1" x14ac:dyDescent="0.3">
      <c r="A177" s="831" t="s">
        <v>2923</v>
      </c>
      <c r="B177" s="832" t="s">
        <v>2924</v>
      </c>
      <c r="C177" s="832" t="s">
        <v>580</v>
      </c>
      <c r="D177" s="832" t="s">
        <v>1467</v>
      </c>
      <c r="E177" s="832" t="s">
        <v>2925</v>
      </c>
      <c r="F177" s="832" t="s">
        <v>2933</v>
      </c>
      <c r="G177" s="832" t="s">
        <v>671</v>
      </c>
      <c r="H177" s="849"/>
      <c r="I177" s="849"/>
      <c r="J177" s="832"/>
      <c r="K177" s="832"/>
      <c r="L177" s="849"/>
      <c r="M177" s="849"/>
      <c r="N177" s="832"/>
      <c r="O177" s="832"/>
      <c r="P177" s="849">
        <v>13</v>
      </c>
      <c r="Q177" s="849">
        <v>178.62</v>
      </c>
      <c r="R177" s="837"/>
      <c r="S177" s="850">
        <v>13.74</v>
      </c>
    </row>
    <row r="178" spans="1:19" ht="14.4" customHeight="1" x14ac:dyDescent="0.3">
      <c r="A178" s="831" t="s">
        <v>2923</v>
      </c>
      <c r="B178" s="832" t="s">
        <v>2924</v>
      </c>
      <c r="C178" s="832" t="s">
        <v>580</v>
      </c>
      <c r="D178" s="832" t="s">
        <v>1467</v>
      </c>
      <c r="E178" s="832" t="s">
        <v>2925</v>
      </c>
      <c r="F178" s="832" t="s">
        <v>2937</v>
      </c>
      <c r="G178" s="832" t="s">
        <v>660</v>
      </c>
      <c r="H178" s="849"/>
      <c r="I178" s="849"/>
      <c r="J178" s="832"/>
      <c r="K178" s="832"/>
      <c r="L178" s="849"/>
      <c r="M178" s="849"/>
      <c r="N178" s="832"/>
      <c r="O178" s="832"/>
      <c r="P178" s="849">
        <v>0.3</v>
      </c>
      <c r="Q178" s="849">
        <v>25.53</v>
      </c>
      <c r="R178" s="837"/>
      <c r="S178" s="850">
        <v>85.100000000000009</v>
      </c>
    </row>
    <row r="179" spans="1:19" ht="14.4" customHeight="1" x14ac:dyDescent="0.3">
      <c r="A179" s="831" t="s">
        <v>2923</v>
      </c>
      <c r="B179" s="832" t="s">
        <v>2924</v>
      </c>
      <c r="C179" s="832" t="s">
        <v>580</v>
      </c>
      <c r="D179" s="832" t="s">
        <v>1467</v>
      </c>
      <c r="E179" s="832" t="s">
        <v>2925</v>
      </c>
      <c r="F179" s="832" t="s">
        <v>2940</v>
      </c>
      <c r="G179" s="832" t="s">
        <v>655</v>
      </c>
      <c r="H179" s="849"/>
      <c r="I179" s="849"/>
      <c r="J179" s="832"/>
      <c r="K179" s="832"/>
      <c r="L179" s="849"/>
      <c r="M179" s="849"/>
      <c r="N179" s="832"/>
      <c r="O179" s="832"/>
      <c r="P179" s="849">
        <v>5</v>
      </c>
      <c r="Q179" s="849">
        <v>3250</v>
      </c>
      <c r="R179" s="837"/>
      <c r="S179" s="850">
        <v>650</v>
      </c>
    </row>
    <row r="180" spans="1:19" ht="14.4" customHeight="1" x14ac:dyDescent="0.3">
      <c r="A180" s="831" t="s">
        <v>2923</v>
      </c>
      <c r="B180" s="832" t="s">
        <v>2924</v>
      </c>
      <c r="C180" s="832" t="s">
        <v>580</v>
      </c>
      <c r="D180" s="832" t="s">
        <v>1467</v>
      </c>
      <c r="E180" s="832" t="s">
        <v>2925</v>
      </c>
      <c r="F180" s="832" t="s">
        <v>2946</v>
      </c>
      <c r="G180" s="832" t="s">
        <v>794</v>
      </c>
      <c r="H180" s="849"/>
      <c r="I180" s="849"/>
      <c r="J180" s="832"/>
      <c r="K180" s="832"/>
      <c r="L180" s="849"/>
      <c r="M180" s="849"/>
      <c r="N180" s="832"/>
      <c r="O180" s="832"/>
      <c r="P180" s="849">
        <v>2.1500000000000004</v>
      </c>
      <c r="Q180" s="849">
        <v>523.30999999999995</v>
      </c>
      <c r="R180" s="837"/>
      <c r="S180" s="850">
        <v>243.39999999999992</v>
      </c>
    </row>
    <row r="181" spans="1:19" ht="14.4" customHeight="1" x14ac:dyDescent="0.3">
      <c r="A181" s="831" t="s">
        <v>2923</v>
      </c>
      <c r="B181" s="832" t="s">
        <v>2924</v>
      </c>
      <c r="C181" s="832" t="s">
        <v>580</v>
      </c>
      <c r="D181" s="832" t="s">
        <v>1467</v>
      </c>
      <c r="E181" s="832" t="s">
        <v>2925</v>
      </c>
      <c r="F181" s="832" t="s">
        <v>2947</v>
      </c>
      <c r="G181" s="832" t="s">
        <v>2948</v>
      </c>
      <c r="H181" s="849"/>
      <c r="I181" s="849"/>
      <c r="J181" s="832"/>
      <c r="K181" s="832"/>
      <c r="L181" s="849"/>
      <c r="M181" s="849"/>
      <c r="N181" s="832"/>
      <c r="O181" s="832"/>
      <c r="P181" s="849">
        <v>2.5</v>
      </c>
      <c r="Q181" s="849">
        <v>93.75</v>
      </c>
      <c r="R181" s="837"/>
      <c r="S181" s="850">
        <v>37.5</v>
      </c>
    </row>
    <row r="182" spans="1:19" ht="14.4" customHeight="1" x14ac:dyDescent="0.3">
      <c r="A182" s="831" t="s">
        <v>2923</v>
      </c>
      <c r="B182" s="832" t="s">
        <v>2924</v>
      </c>
      <c r="C182" s="832" t="s">
        <v>580</v>
      </c>
      <c r="D182" s="832" t="s">
        <v>1467</v>
      </c>
      <c r="E182" s="832" t="s">
        <v>2949</v>
      </c>
      <c r="F182" s="832" t="s">
        <v>2953</v>
      </c>
      <c r="G182" s="832" t="s">
        <v>2954</v>
      </c>
      <c r="H182" s="849"/>
      <c r="I182" s="849"/>
      <c r="J182" s="832"/>
      <c r="K182" s="832"/>
      <c r="L182" s="849"/>
      <c r="M182" s="849"/>
      <c r="N182" s="832"/>
      <c r="O182" s="832"/>
      <c r="P182" s="849">
        <v>3</v>
      </c>
      <c r="Q182" s="849">
        <v>727.92</v>
      </c>
      <c r="R182" s="837"/>
      <c r="S182" s="850">
        <v>242.64</v>
      </c>
    </row>
    <row r="183" spans="1:19" ht="14.4" customHeight="1" x14ac:dyDescent="0.3">
      <c r="A183" s="831" t="s">
        <v>2923</v>
      </c>
      <c r="B183" s="832" t="s">
        <v>2924</v>
      </c>
      <c r="C183" s="832" t="s">
        <v>580</v>
      </c>
      <c r="D183" s="832" t="s">
        <v>1467</v>
      </c>
      <c r="E183" s="832" t="s">
        <v>2949</v>
      </c>
      <c r="F183" s="832" t="s">
        <v>2953</v>
      </c>
      <c r="G183" s="832" t="s">
        <v>2955</v>
      </c>
      <c r="H183" s="849"/>
      <c r="I183" s="849"/>
      <c r="J183" s="832"/>
      <c r="K183" s="832"/>
      <c r="L183" s="849"/>
      <c r="M183" s="849"/>
      <c r="N183" s="832"/>
      <c r="O183" s="832"/>
      <c r="P183" s="849">
        <v>4</v>
      </c>
      <c r="Q183" s="849">
        <v>970.56</v>
      </c>
      <c r="R183" s="837"/>
      <c r="S183" s="850">
        <v>242.64</v>
      </c>
    </row>
    <row r="184" spans="1:19" ht="14.4" customHeight="1" x14ac:dyDescent="0.3">
      <c r="A184" s="831" t="s">
        <v>2923</v>
      </c>
      <c r="B184" s="832" t="s">
        <v>2924</v>
      </c>
      <c r="C184" s="832" t="s">
        <v>580</v>
      </c>
      <c r="D184" s="832" t="s">
        <v>1467</v>
      </c>
      <c r="E184" s="832" t="s">
        <v>2919</v>
      </c>
      <c r="F184" s="832" t="s">
        <v>2963</v>
      </c>
      <c r="G184" s="832" t="s">
        <v>2964</v>
      </c>
      <c r="H184" s="849"/>
      <c r="I184" s="849"/>
      <c r="J184" s="832"/>
      <c r="K184" s="832"/>
      <c r="L184" s="849"/>
      <c r="M184" s="849"/>
      <c r="N184" s="832"/>
      <c r="O184" s="832"/>
      <c r="P184" s="849">
        <v>1</v>
      </c>
      <c r="Q184" s="849">
        <v>78</v>
      </c>
      <c r="R184" s="837"/>
      <c r="S184" s="850">
        <v>78</v>
      </c>
    </row>
    <row r="185" spans="1:19" ht="14.4" customHeight="1" x14ac:dyDescent="0.3">
      <c r="A185" s="831" t="s">
        <v>2923</v>
      </c>
      <c r="B185" s="832" t="s">
        <v>2924</v>
      </c>
      <c r="C185" s="832" t="s">
        <v>580</v>
      </c>
      <c r="D185" s="832" t="s">
        <v>1467</v>
      </c>
      <c r="E185" s="832" t="s">
        <v>2919</v>
      </c>
      <c r="F185" s="832" t="s">
        <v>2963</v>
      </c>
      <c r="G185" s="832" t="s">
        <v>2965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78</v>
      </c>
      <c r="R185" s="837"/>
      <c r="S185" s="850">
        <v>78</v>
      </c>
    </row>
    <row r="186" spans="1:19" ht="14.4" customHeight="1" x14ac:dyDescent="0.3">
      <c r="A186" s="831" t="s">
        <v>2923</v>
      </c>
      <c r="B186" s="832" t="s">
        <v>2924</v>
      </c>
      <c r="C186" s="832" t="s">
        <v>580</v>
      </c>
      <c r="D186" s="832" t="s">
        <v>1467</v>
      </c>
      <c r="E186" s="832" t="s">
        <v>2919</v>
      </c>
      <c r="F186" s="832" t="s">
        <v>2966</v>
      </c>
      <c r="G186" s="832" t="s">
        <v>2967</v>
      </c>
      <c r="H186" s="849"/>
      <c r="I186" s="849"/>
      <c r="J186" s="832"/>
      <c r="K186" s="832"/>
      <c r="L186" s="849"/>
      <c r="M186" s="849"/>
      <c r="N186" s="832"/>
      <c r="O186" s="832"/>
      <c r="P186" s="849">
        <v>124</v>
      </c>
      <c r="Q186" s="849">
        <v>18228</v>
      </c>
      <c r="R186" s="837"/>
      <c r="S186" s="850">
        <v>147</v>
      </c>
    </row>
    <row r="187" spans="1:19" ht="14.4" customHeight="1" x14ac:dyDescent="0.3">
      <c r="A187" s="831" t="s">
        <v>2923</v>
      </c>
      <c r="B187" s="832" t="s">
        <v>2924</v>
      </c>
      <c r="C187" s="832" t="s">
        <v>580</v>
      </c>
      <c r="D187" s="832" t="s">
        <v>1467</v>
      </c>
      <c r="E187" s="832" t="s">
        <v>2919</v>
      </c>
      <c r="F187" s="832" t="s">
        <v>2966</v>
      </c>
      <c r="G187" s="832" t="s">
        <v>2968</v>
      </c>
      <c r="H187" s="849"/>
      <c r="I187" s="849"/>
      <c r="J187" s="832"/>
      <c r="K187" s="832"/>
      <c r="L187" s="849"/>
      <c r="M187" s="849"/>
      <c r="N187" s="832"/>
      <c r="O187" s="832"/>
      <c r="P187" s="849">
        <v>49</v>
      </c>
      <c r="Q187" s="849">
        <v>7203</v>
      </c>
      <c r="R187" s="837"/>
      <c r="S187" s="850">
        <v>147</v>
      </c>
    </row>
    <row r="188" spans="1:19" ht="14.4" customHeight="1" x14ac:dyDescent="0.3">
      <c r="A188" s="831" t="s">
        <v>2923</v>
      </c>
      <c r="B188" s="832" t="s">
        <v>2924</v>
      </c>
      <c r="C188" s="832" t="s">
        <v>580</v>
      </c>
      <c r="D188" s="832" t="s">
        <v>1467</v>
      </c>
      <c r="E188" s="832" t="s">
        <v>2919</v>
      </c>
      <c r="F188" s="832" t="s">
        <v>2969</v>
      </c>
      <c r="G188" s="832" t="s">
        <v>2970</v>
      </c>
      <c r="H188" s="849"/>
      <c r="I188" s="849"/>
      <c r="J188" s="832"/>
      <c r="K188" s="832"/>
      <c r="L188" s="849"/>
      <c r="M188" s="849"/>
      <c r="N188" s="832"/>
      <c r="O188" s="832"/>
      <c r="P188" s="849">
        <v>9</v>
      </c>
      <c r="Q188" s="849">
        <v>333</v>
      </c>
      <c r="R188" s="837"/>
      <c r="S188" s="850">
        <v>37</v>
      </c>
    </row>
    <row r="189" spans="1:19" ht="14.4" customHeight="1" x14ac:dyDescent="0.3">
      <c r="A189" s="831" t="s">
        <v>2923</v>
      </c>
      <c r="B189" s="832" t="s">
        <v>2924</v>
      </c>
      <c r="C189" s="832" t="s">
        <v>580</v>
      </c>
      <c r="D189" s="832" t="s">
        <v>1467</v>
      </c>
      <c r="E189" s="832" t="s">
        <v>2919</v>
      </c>
      <c r="F189" s="832" t="s">
        <v>2969</v>
      </c>
      <c r="G189" s="832" t="s">
        <v>2971</v>
      </c>
      <c r="H189" s="849"/>
      <c r="I189" s="849"/>
      <c r="J189" s="832"/>
      <c r="K189" s="832"/>
      <c r="L189" s="849"/>
      <c r="M189" s="849"/>
      <c r="N189" s="832"/>
      <c r="O189" s="832"/>
      <c r="P189" s="849">
        <v>6</v>
      </c>
      <c r="Q189" s="849">
        <v>222</v>
      </c>
      <c r="R189" s="837"/>
      <c r="S189" s="850">
        <v>37</v>
      </c>
    </row>
    <row r="190" spans="1:19" ht="14.4" customHeight="1" x14ac:dyDescent="0.3">
      <c r="A190" s="831" t="s">
        <v>2923</v>
      </c>
      <c r="B190" s="832" t="s">
        <v>2924</v>
      </c>
      <c r="C190" s="832" t="s">
        <v>580</v>
      </c>
      <c r="D190" s="832" t="s">
        <v>1467</v>
      </c>
      <c r="E190" s="832" t="s">
        <v>2919</v>
      </c>
      <c r="F190" s="832" t="s">
        <v>2975</v>
      </c>
      <c r="G190" s="832" t="s">
        <v>2976</v>
      </c>
      <c r="H190" s="849"/>
      <c r="I190" s="849"/>
      <c r="J190" s="832"/>
      <c r="K190" s="832"/>
      <c r="L190" s="849"/>
      <c r="M190" s="849"/>
      <c r="N190" s="832"/>
      <c r="O190" s="832"/>
      <c r="P190" s="849">
        <v>10</v>
      </c>
      <c r="Q190" s="849">
        <v>1300</v>
      </c>
      <c r="R190" s="837"/>
      <c r="S190" s="850">
        <v>130</v>
      </c>
    </row>
    <row r="191" spans="1:19" ht="14.4" customHeight="1" x14ac:dyDescent="0.3">
      <c r="A191" s="831" t="s">
        <v>2923</v>
      </c>
      <c r="B191" s="832" t="s">
        <v>2924</v>
      </c>
      <c r="C191" s="832" t="s">
        <v>580</v>
      </c>
      <c r="D191" s="832" t="s">
        <v>1467</v>
      </c>
      <c r="E191" s="832" t="s">
        <v>2919</v>
      </c>
      <c r="F191" s="832" t="s">
        <v>2975</v>
      </c>
      <c r="G191" s="832" t="s">
        <v>2977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130</v>
      </c>
      <c r="R191" s="837"/>
      <c r="S191" s="850">
        <v>130</v>
      </c>
    </row>
    <row r="192" spans="1:19" ht="14.4" customHeight="1" x14ac:dyDescent="0.3">
      <c r="A192" s="831" t="s">
        <v>2923</v>
      </c>
      <c r="B192" s="832" t="s">
        <v>2924</v>
      </c>
      <c r="C192" s="832" t="s">
        <v>580</v>
      </c>
      <c r="D192" s="832" t="s">
        <v>1467</v>
      </c>
      <c r="E192" s="832" t="s">
        <v>2919</v>
      </c>
      <c r="F192" s="832" t="s">
        <v>2978</v>
      </c>
      <c r="G192" s="832" t="s">
        <v>2979</v>
      </c>
      <c r="H192" s="849"/>
      <c r="I192" s="849"/>
      <c r="J192" s="832"/>
      <c r="K192" s="832"/>
      <c r="L192" s="849">
        <v>6</v>
      </c>
      <c r="M192" s="849">
        <v>1506</v>
      </c>
      <c r="N192" s="832">
        <v>1</v>
      </c>
      <c r="O192" s="832">
        <v>251</v>
      </c>
      <c r="P192" s="849"/>
      <c r="Q192" s="849"/>
      <c r="R192" s="837"/>
      <c r="S192" s="850"/>
    </row>
    <row r="193" spans="1:19" ht="14.4" customHeight="1" x14ac:dyDescent="0.3">
      <c r="A193" s="831" t="s">
        <v>2923</v>
      </c>
      <c r="B193" s="832" t="s">
        <v>2924</v>
      </c>
      <c r="C193" s="832" t="s">
        <v>580</v>
      </c>
      <c r="D193" s="832" t="s">
        <v>1467</v>
      </c>
      <c r="E193" s="832" t="s">
        <v>2919</v>
      </c>
      <c r="F193" s="832" t="s">
        <v>2978</v>
      </c>
      <c r="G193" s="832" t="s">
        <v>2980</v>
      </c>
      <c r="H193" s="849"/>
      <c r="I193" s="849"/>
      <c r="J193" s="832"/>
      <c r="K193" s="832"/>
      <c r="L193" s="849">
        <v>3</v>
      </c>
      <c r="M193" s="849">
        <v>753</v>
      </c>
      <c r="N193" s="832">
        <v>1</v>
      </c>
      <c r="O193" s="832">
        <v>251</v>
      </c>
      <c r="P193" s="849">
        <v>11</v>
      </c>
      <c r="Q193" s="849">
        <v>2772</v>
      </c>
      <c r="R193" s="837">
        <v>3.6812749003984062</v>
      </c>
      <c r="S193" s="850">
        <v>252</v>
      </c>
    </row>
    <row r="194" spans="1:19" ht="14.4" customHeight="1" x14ac:dyDescent="0.3">
      <c r="A194" s="831" t="s">
        <v>2923</v>
      </c>
      <c r="B194" s="832" t="s">
        <v>2924</v>
      </c>
      <c r="C194" s="832" t="s">
        <v>580</v>
      </c>
      <c r="D194" s="832" t="s">
        <v>1467</v>
      </c>
      <c r="E194" s="832" t="s">
        <v>2919</v>
      </c>
      <c r="F194" s="832" t="s">
        <v>2981</v>
      </c>
      <c r="G194" s="832" t="s">
        <v>2982</v>
      </c>
      <c r="H194" s="849"/>
      <c r="I194" s="849"/>
      <c r="J194" s="832"/>
      <c r="K194" s="832"/>
      <c r="L194" s="849"/>
      <c r="M194" s="849"/>
      <c r="N194" s="832"/>
      <c r="O194" s="832"/>
      <c r="P194" s="849">
        <v>4</v>
      </c>
      <c r="Q194" s="849">
        <v>2808</v>
      </c>
      <c r="R194" s="837"/>
      <c r="S194" s="850">
        <v>702</v>
      </c>
    </row>
    <row r="195" spans="1:19" ht="14.4" customHeight="1" x14ac:dyDescent="0.3">
      <c r="A195" s="831" t="s">
        <v>2923</v>
      </c>
      <c r="B195" s="832" t="s">
        <v>2924</v>
      </c>
      <c r="C195" s="832" t="s">
        <v>580</v>
      </c>
      <c r="D195" s="832" t="s">
        <v>1467</v>
      </c>
      <c r="E195" s="832" t="s">
        <v>2919</v>
      </c>
      <c r="F195" s="832" t="s">
        <v>2981</v>
      </c>
      <c r="G195" s="832" t="s">
        <v>2983</v>
      </c>
      <c r="H195" s="849"/>
      <c r="I195" s="849"/>
      <c r="J195" s="832"/>
      <c r="K195" s="832"/>
      <c r="L195" s="849"/>
      <c r="M195" s="849"/>
      <c r="N195" s="832"/>
      <c r="O195" s="832"/>
      <c r="P195" s="849">
        <v>4</v>
      </c>
      <c r="Q195" s="849">
        <v>2808</v>
      </c>
      <c r="R195" s="837"/>
      <c r="S195" s="850">
        <v>702</v>
      </c>
    </row>
    <row r="196" spans="1:19" ht="14.4" customHeight="1" x14ac:dyDescent="0.3">
      <c r="A196" s="831" t="s">
        <v>2923</v>
      </c>
      <c r="B196" s="832" t="s">
        <v>2924</v>
      </c>
      <c r="C196" s="832" t="s">
        <v>580</v>
      </c>
      <c r="D196" s="832" t="s">
        <v>1467</v>
      </c>
      <c r="E196" s="832" t="s">
        <v>2919</v>
      </c>
      <c r="F196" s="832" t="s">
        <v>2984</v>
      </c>
      <c r="G196" s="832" t="s">
        <v>2985</v>
      </c>
      <c r="H196" s="849"/>
      <c r="I196" s="849"/>
      <c r="J196" s="832"/>
      <c r="K196" s="832"/>
      <c r="L196" s="849"/>
      <c r="M196" s="849"/>
      <c r="N196" s="832"/>
      <c r="O196" s="832"/>
      <c r="P196" s="849">
        <v>1</v>
      </c>
      <c r="Q196" s="849">
        <v>355</v>
      </c>
      <c r="R196" s="837"/>
      <c r="S196" s="850">
        <v>355</v>
      </c>
    </row>
    <row r="197" spans="1:19" ht="14.4" customHeight="1" x14ac:dyDescent="0.3">
      <c r="A197" s="831" t="s">
        <v>2923</v>
      </c>
      <c r="B197" s="832" t="s">
        <v>2924</v>
      </c>
      <c r="C197" s="832" t="s">
        <v>580</v>
      </c>
      <c r="D197" s="832" t="s">
        <v>1467</v>
      </c>
      <c r="E197" s="832" t="s">
        <v>2919</v>
      </c>
      <c r="F197" s="832" t="s">
        <v>2987</v>
      </c>
      <c r="G197" s="832" t="s">
        <v>2988</v>
      </c>
      <c r="H197" s="849"/>
      <c r="I197" s="849"/>
      <c r="J197" s="832"/>
      <c r="K197" s="832"/>
      <c r="L197" s="849"/>
      <c r="M197" s="849"/>
      <c r="N197" s="832"/>
      <c r="O197" s="832"/>
      <c r="P197" s="849">
        <v>112</v>
      </c>
      <c r="Q197" s="849">
        <v>3733.33</v>
      </c>
      <c r="R197" s="837"/>
      <c r="S197" s="850">
        <v>33.333303571428573</v>
      </c>
    </row>
    <row r="198" spans="1:19" ht="14.4" customHeight="1" x14ac:dyDescent="0.3">
      <c r="A198" s="831" t="s">
        <v>2923</v>
      </c>
      <c r="B198" s="832" t="s">
        <v>2924</v>
      </c>
      <c r="C198" s="832" t="s">
        <v>580</v>
      </c>
      <c r="D198" s="832" t="s">
        <v>1467</v>
      </c>
      <c r="E198" s="832" t="s">
        <v>2919</v>
      </c>
      <c r="F198" s="832" t="s">
        <v>2993</v>
      </c>
      <c r="G198" s="832" t="s">
        <v>2994</v>
      </c>
      <c r="H198" s="849"/>
      <c r="I198" s="849"/>
      <c r="J198" s="832"/>
      <c r="K198" s="832"/>
      <c r="L198" s="849"/>
      <c r="M198" s="849"/>
      <c r="N198" s="832"/>
      <c r="O198" s="832"/>
      <c r="P198" s="849">
        <v>248</v>
      </c>
      <c r="Q198" s="849">
        <v>30008</v>
      </c>
      <c r="R198" s="837"/>
      <c r="S198" s="850">
        <v>121</v>
      </c>
    </row>
    <row r="199" spans="1:19" ht="14.4" customHeight="1" x14ac:dyDescent="0.3">
      <c r="A199" s="831" t="s">
        <v>2923</v>
      </c>
      <c r="B199" s="832" t="s">
        <v>2924</v>
      </c>
      <c r="C199" s="832" t="s">
        <v>580</v>
      </c>
      <c r="D199" s="832" t="s">
        <v>1467</v>
      </c>
      <c r="E199" s="832" t="s">
        <v>2919</v>
      </c>
      <c r="F199" s="832" t="s">
        <v>2993</v>
      </c>
      <c r="G199" s="832" t="s">
        <v>2995</v>
      </c>
      <c r="H199" s="849"/>
      <c r="I199" s="849"/>
      <c r="J199" s="832"/>
      <c r="K199" s="832"/>
      <c r="L199" s="849"/>
      <c r="M199" s="849"/>
      <c r="N199" s="832"/>
      <c r="O199" s="832"/>
      <c r="P199" s="849">
        <v>104</v>
      </c>
      <c r="Q199" s="849">
        <v>12584</v>
      </c>
      <c r="R199" s="837"/>
      <c r="S199" s="850">
        <v>121</v>
      </c>
    </row>
    <row r="200" spans="1:19" ht="14.4" customHeight="1" x14ac:dyDescent="0.3">
      <c r="A200" s="831" t="s">
        <v>2923</v>
      </c>
      <c r="B200" s="832" t="s">
        <v>2924</v>
      </c>
      <c r="C200" s="832" t="s">
        <v>580</v>
      </c>
      <c r="D200" s="832" t="s">
        <v>1467</v>
      </c>
      <c r="E200" s="832" t="s">
        <v>2919</v>
      </c>
      <c r="F200" s="832" t="s">
        <v>3002</v>
      </c>
      <c r="G200" s="832" t="s">
        <v>3003</v>
      </c>
      <c r="H200" s="849"/>
      <c r="I200" s="849"/>
      <c r="J200" s="832"/>
      <c r="K200" s="832"/>
      <c r="L200" s="849"/>
      <c r="M200" s="849"/>
      <c r="N200" s="832"/>
      <c r="O200" s="832"/>
      <c r="P200" s="849">
        <v>44</v>
      </c>
      <c r="Q200" s="849">
        <v>3388</v>
      </c>
      <c r="R200" s="837"/>
      <c r="S200" s="850">
        <v>77</v>
      </c>
    </row>
    <row r="201" spans="1:19" ht="14.4" customHeight="1" x14ac:dyDescent="0.3">
      <c r="A201" s="831" t="s">
        <v>2923</v>
      </c>
      <c r="B201" s="832" t="s">
        <v>2924</v>
      </c>
      <c r="C201" s="832" t="s">
        <v>580</v>
      </c>
      <c r="D201" s="832" t="s">
        <v>1467</v>
      </c>
      <c r="E201" s="832" t="s">
        <v>2919</v>
      </c>
      <c r="F201" s="832" t="s">
        <v>3005</v>
      </c>
      <c r="G201" s="832" t="s">
        <v>3006</v>
      </c>
      <c r="H201" s="849"/>
      <c r="I201" s="849"/>
      <c r="J201" s="832"/>
      <c r="K201" s="832"/>
      <c r="L201" s="849"/>
      <c r="M201" s="849"/>
      <c r="N201" s="832"/>
      <c r="O201" s="832"/>
      <c r="P201" s="849">
        <v>26</v>
      </c>
      <c r="Q201" s="849">
        <v>16120</v>
      </c>
      <c r="R201" s="837"/>
      <c r="S201" s="850">
        <v>620</v>
      </c>
    </row>
    <row r="202" spans="1:19" ht="14.4" customHeight="1" x14ac:dyDescent="0.3">
      <c r="A202" s="831" t="s">
        <v>2923</v>
      </c>
      <c r="B202" s="832" t="s">
        <v>2924</v>
      </c>
      <c r="C202" s="832" t="s">
        <v>580</v>
      </c>
      <c r="D202" s="832" t="s">
        <v>1467</v>
      </c>
      <c r="E202" s="832" t="s">
        <v>2919</v>
      </c>
      <c r="F202" s="832" t="s">
        <v>3007</v>
      </c>
      <c r="G202" s="832" t="s">
        <v>3008</v>
      </c>
      <c r="H202" s="849"/>
      <c r="I202" s="849"/>
      <c r="J202" s="832"/>
      <c r="K202" s="832"/>
      <c r="L202" s="849"/>
      <c r="M202" s="849"/>
      <c r="N202" s="832"/>
      <c r="O202" s="832"/>
      <c r="P202" s="849">
        <v>3</v>
      </c>
      <c r="Q202" s="849">
        <v>1122</v>
      </c>
      <c r="R202" s="837"/>
      <c r="S202" s="850">
        <v>374</v>
      </c>
    </row>
    <row r="203" spans="1:19" ht="14.4" customHeight="1" x14ac:dyDescent="0.3">
      <c r="A203" s="831" t="s">
        <v>2923</v>
      </c>
      <c r="B203" s="832" t="s">
        <v>2924</v>
      </c>
      <c r="C203" s="832" t="s">
        <v>580</v>
      </c>
      <c r="D203" s="832" t="s">
        <v>1467</v>
      </c>
      <c r="E203" s="832" t="s">
        <v>2919</v>
      </c>
      <c r="F203" s="832" t="s">
        <v>3007</v>
      </c>
      <c r="G203" s="832" t="s">
        <v>3009</v>
      </c>
      <c r="H203" s="849"/>
      <c r="I203" s="849"/>
      <c r="J203" s="832"/>
      <c r="K203" s="832"/>
      <c r="L203" s="849"/>
      <c r="M203" s="849"/>
      <c r="N203" s="832"/>
      <c r="O203" s="832"/>
      <c r="P203" s="849">
        <v>4</v>
      </c>
      <c r="Q203" s="849">
        <v>1496</v>
      </c>
      <c r="R203" s="837"/>
      <c r="S203" s="850">
        <v>374</v>
      </c>
    </row>
    <row r="204" spans="1:19" ht="14.4" customHeight="1" x14ac:dyDescent="0.3">
      <c r="A204" s="831" t="s">
        <v>2923</v>
      </c>
      <c r="B204" s="832" t="s">
        <v>2924</v>
      </c>
      <c r="C204" s="832" t="s">
        <v>580</v>
      </c>
      <c r="D204" s="832" t="s">
        <v>1467</v>
      </c>
      <c r="E204" s="832" t="s">
        <v>2919</v>
      </c>
      <c r="F204" s="832" t="s">
        <v>3010</v>
      </c>
      <c r="G204" s="832" t="s">
        <v>3011</v>
      </c>
      <c r="H204" s="849"/>
      <c r="I204" s="849"/>
      <c r="J204" s="832"/>
      <c r="K204" s="832"/>
      <c r="L204" s="849"/>
      <c r="M204" s="849"/>
      <c r="N204" s="832"/>
      <c r="O204" s="832"/>
      <c r="P204" s="849">
        <v>69</v>
      </c>
      <c r="Q204" s="849">
        <v>12282</v>
      </c>
      <c r="R204" s="837"/>
      <c r="S204" s="850">
        <v>178</v>
      </c>
    </row>
    <row r="205" spans="1:19" ht="14.4" customHeight="1" x14ac:dyDescent="0.3">
      <c r="A205" s="831" t="s">
        <v>2923</v>
      </c>
      <c r="B205" s="832" t="s">
        <v>2924</v>
      </c>
      <c r="C205" s="832" t="s">
        <v>580</v>
      </c>
      <c r="D205" s="832" t="s">
        <v>1467</v>
      </c>
      <c r="E205" s="832" t="s">
        <v>2919</v>
      </c>
      <c r="F205" s="832" t="s">
        <v>3010</v>
      </c>
      <c r="G205" s="832" t="s">
        <v>3012</v>
      </c>
      <c r="H205" s="849"/>
      <c r="I205" s="849"/>
      <c r="J205" s="832"/>
      <c r="K205" s="832"/>
      <c r="L205" s="849"/>
      <c r="M205" s="849"/>
      <c r="N205" s="832"/>
      <c r="O205" s="832"/>
      <c r="P205" s="849">
        <v>34</v>
      </c>
      <c r="Q205" s="849">
        <v>6052</v>
      </c>
      <c r="R205" s="837"/>
      <c r="S205" s="850">
        <v>178</v>
      </c>
    </row>
    <row r="206" spans="1:19" ht="14.4" customHeight="1" x14ac:dyDescent="0.3">
      <c r="A206" s="831" t="s">
        <v>2923</v>
      </c>
      <c r="B206" s="832" t="s">
        <v>2924</v>
      </c>
      <c r="C206" s="832" t="s">
        <v>580</v>
      </c>
      <c r="D206" s="832" t="s">
        <v>1468</v>
      </c>
      <c r="E206" s="832" t="s">
        <v>2919</v>
      </c>
      <c r="F206" s="832" t="s">
        <v>2969</v>
      </c>
      <c r="G206" s="832" t="s">
        <v>2970</v>
      </c>
      <c r="H206" s="849">
        <v>1</v>
      </c>
      <c r="I206" s="849">
        <v>37</v>
      </c>
      <c r="J206" s="832">
        <v>0.5</v>
      </c>
      <c r="K206" s="832">
        <v>37</v>
      </c>
      <c r="L206" s="849">
        <v>2</v>
      </c>
      <c r="M206" s="849">
        <v>74</v>
      </c>
      <c r="N206" s="832">
        <v>1</v>
      </c>
      <c r="O206" s="832">
        <v>37</v>
      </c>
      <c r="P206" s="849"/>
      <c r="Q206" s="849"/>
      <c r="R206" s="837"/>
      <c r="S206" s="850"/>
    </row>
    <row r="207" spans="1:19" ht="14.4" customHeight="1" x14ac:dyDescent="0.3">
      <c r="A207" s="831" t="s">
        <v>2923</v>
      </c>
      <c r="B207" s="832" t="s">
        <v>2924</v>
      </c>
      <c r="C207" s="832" t="s">
        <v>580</v>
      </c>
      <c r="D207" s="832" t="s">
        <v>1468</v>
      </c>
      <c r="E207" s="832" t="s">
        <v>2919</v>
      </c>
      <c r="F207" s="832" t="s">
        <v>2969</v>
      </c>
      <c r="G207" s="832" t="s">
        <v>2971</v>
      </c>
      <c r="H207" s="849">
        <v>1</v>
      </c>
      <c r="I207" s="849">
        <v>37</v>
      </c>
      <c r="J207" s="832">
        <v>1</v>
      </c>
      <c r="K207" s="832">
        <v>37</v>
      </c>
      <c r="L207" s="849">
        <v>1</v>
      </c>
      <c r="M207" s="849">
        <v>37</v>
      </c>
      <c r="N207" s="832">
        <v>1</v>
      </c>
      <c r="O207" s="832">
        <v>37</v>
      </c>
      <c r="P207" s="849">
        <v>2</v>
      </c>
      <c r="Q207" s="849">
        <v>74</v>
      </c>
      <c r="R207" s="837">
        <v>2</v>
      </c>
      <c r="S207" s="850">
        <v>37</v>
      </c>
    </row>
    <row r="208" spans="1:19" ht="14.4" customHeight="1" x14ac:dyDescent="0.3">
      <c r="A208" s="831" t="s">
        <v>2923</v>
      </c>
      <c r="B208" s="832" t="s">
        <v>2924</v>
      </c>
      <c r="C208" s="832" t="s">
        <v>580</v>
      </c>
      <c r="D208" s="832" t="s">
        <v>1468</v>
      </c>
      <c r="E208" s="832" t="s">
        <v>2919</v>
      </c>
      <c r="F208" s="832" t="s">
        <v>2978</v>
      </c>
      <c r="G208" s="832" t="s">
        <v>2979</v>
      </c>
      <c r="H208" s="849">
        <v>16</v>
      </c>
      <c r="I208" s="849">
        <v>4016</v>
      </c>
      <c r="J208" s="832">
        <v>0.41025641025641024</v>
      </c>
      <c r="K208" s="832">
        <v>251</v>
      </c>
      <c r="L208" s="849">
        <v>39</v>
      </c>
      <c r="M208" s="849">
        <v>9789</v>
      </c>
      <c r="N208" s="832">
        <v>1</v>
      </c>
      <c r="O208" s="832">
        <v>251</v>
      </c>
      <c r="P208" s="849">
        <v>39</v>
      </c>
      <c r="Q208" s="849">
        <v>9828</v>
      </c>
      <c r="R208" s="837">
        <v>1.0039840637450199</v>
      </c>
      <c r="S208" s="850">
        <v>252</v>
      </c>
    </row>
    <row r="209" spans="1:19" ht="14.4" customHeight="1" x14ac:dyDescent="0.3">
      <c r="A209" s="831" t="s">
        <v>2923</v>
      </c>
      <c r="B209" s="832" t="s">
        <v>2924</v>
      </c>
      <c r="C209" s="832" t="s">
        <v>580</v>
      </c>
      <c r="D209" s="832" t="s">
        <v>1468</v>
      </c>
      <c r="E209" s="832" t="s">
        <v>2919</v>
      </c>
      <c r="F209" s="832" t="s">
        <v>2978</v>
      </c>
      <c r="G209" s="832" t="s">
        <v>2980</v>
      </c>
      <c r="H209" s="849">
        <v>25</v>
      </c>
      <c r="I209" s="849">
        <v>6275</v>
      </c>
      <c r="J209" s="832">
        <v>0.80645161290322576</v>
      </c>
      <c r="K209" s="832">
        <v>251</v>
      </c>
      <c r="L209" s="849">
        <v>31</v>
      </c>
      <c r="M209" s="849">
        <v>7781</v>
      </c>
      <c r="N209" s="832">
        <v>1</v>
      </c>
      <c r="O209" s="832">
        <v>251</v>
      </c>
      <c r="P209" s="849">
        <v>30</v>
      </c>
      <c r="Q209" s="849">
        <v>7560</v>
      </c>
      <c r="R209" s="837">
        <v>0.97159748104356769</v>
      </c>
      <c r="S209" s="850">
        <v>252</v>
      </c>
    </row>
    <row r="210" spans="1:19" ht="14.4" customHeight="1" x14ac:dyDescent="0.3">
      <c r="A210" s="831" t="s">
        <v>2923</v>
      </c>
      <c r="B210" s="832" t="s">
        <v>2924</v>
      </c>
      <c r="C210" s="832" t="s">
        <v>580</v>
      </c>
      <c r="D210" s="832" t="s">
        <v>2880</v>
      </c>
      <c r="E210" s="832" t="s">
        <v>2919</v>
      </c>
      <c r="F210" s="832" t="s">
        <v>2978</v>
      </c>
      <c r="G210" s="832" t="s">
        <v>2979</v>
      </c>
      <c r="H210" s="849">
        <v>4</v>
      </c>
      <c r="I210" s="849">
        <v>1004</v>
      </c>
      <c r="J210" s="832"/>
      <c r="K210" s="832">
        <v>251</v>
      </c>
      <c r="L210" s="849"/>
      <c r="M210" s="849"/>
      <c r="N210" s="832"/>
      <c r="O210" s="832"/>
      <c r="P210" s="849">
        <v>1</v>
      </c>
      <c r="Q210" s="849">
        <v>252</v>
      </c>
      <c r="R210" s="837"/>
      <c r="S210" s="850">
        <v>252</v>
      </c>
    </row>
    <row r="211" spans="1:19" ht="14.4" customHeight="1" x14ac:dyDescent="0.3">
      <c r="A211" s="831" t="s">
        <v>2923</v>
      </c>
      <c r="B211" s="832" t="s">
        <v>2924</v>
      </c>
      <c r="C211" s="832" t="s">
        <v>580</v>
      </c>
      <c r="D211" s="832" t="s">
        <v>2880</v>
      </c>
      <c r="E211" s="832" t="s">
        <v>2919</v>
      </c>
      <c r="F211" s="832" t="s">
        <v>2978</v>
      </c>
      <c r="G211" s="832" t="s">
        <v>2980</v>
      </c>
      <c r="H211" s="849">
        <v>3</v>
      </c>
      <c r="I211" s="849">
        <v>753</v>
      </c>
      <c r="J211" s="832">
        <v>0.6</v>
      </c>
      <c r="K211" s="832">
        <v>251</v>
      </c>
      <c r="L211" s="849">
        <v>5</v>
      </c>
      <c r="M211" s="849">
        <v>1255</v>
      </c>
      <c r="N211" s="832">
        <v>1</v>
      </c>
      <c r="O211" s="832">
        <v>251</v>
      </c>
      <c r="P211" s="849">
        <v>8</v>
      </c>
      <c r="Q211" s="849">
        <v>2016</v>
      </c>
      <c r="R211" s="837">
        <v>1.6063745019920319</v>
      </c>
      <c r="S211" s="850">
        <v>252</v>
      </c>
    </row>
    <row r="212" spans="1:19" ht="14.4" customHeight="1" x14ac:dyDescent="0.3">
      <c r="A212" s="831" t="s">
        <v>2923</v>
      </c>
      <c r="B212" s="832" t="s">
        <v>2924</v>
      </c>
      <c r="C212" s="832" t="s">
        <v>580</v>
      </c>
      <c r="D212" s="832" t="s">
        <v>2880</v>
      </c>
      <c r="E212" s="832" t="s">
        <v>2919</v>
      </c>
      <c r="F212" s="832" t="s">
        <v>2990</v>
      </c>
      <c r="G212" s="832" t="s">
        <v>2991</v>
      </c>
      <c r="H212" s="849">
        <v>2</v>
      </c>
      <c r="I212" s="849">
        <v>232</v>
      </c>
      <c r="J212" s="832"/>
      <c r="K212" s="832">
        <v>116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2923</v>
      </c>
      <c r="B213" s="832" t="s">
        <v>2924</v>
      </c>
      <c r="C213" s="832" t="s">
        <v>580</v>
      </c>
      <c r="D213" s="832" t="s">
        <v>2880</v>
      </c>
      <c r="E213" s="832" t="s">
        <v>2919</v>
      </c>
      <c r="F213" s="832" t="s">
        <v>2990</v>
      </c>
      <c r="G213" s="832" t="s">
        <v>2992</v>
      </c>
      <c r="H213" s="849">
        <v>2</v>
      </c>
      <c r="I213" s="849">
        <v>232</v>
      </c>
      <c r="J213" s="832">
        <v>1</v>
      </c>
      <c r="K213" s="832">
        <v>116</v>
      </c>
      <c r="L213" s="849">
        <v>2</v>
      </c>
      <c r="M213" s="849">
        <v>232</v>
      </c>
      <c r="N213" s="832">
        <v>1</v>
      </c>
      <c r="O213" s="832">
        <v>116</v>
      </c>
      <c r="P213" s="849">
        <v>2</v>
      </c>
      <c r="Q213" s="849">
        <v>232</v>
      </c>
      <c r="R213" s="837">
        <v>1</v>
      </c>
      <c r="S213" s="850">
        <v>116</v>
      </c>
    </row>
    <row r="214" spans="1:19" ht="14.4" customHeight="1" x14ac:dyDescent="0.3">
      <c r="A214" s="831" t="s">
        <v>2923</v>
      </c>
      <c r="B214" s="832" t="s">
        <v>2924</v>
      </c>
      <c r="C214" s="832" t="s">
        <v>580</v>
      </c>
      <c r="D214" s="832" t="s">
        <v>1470</v>
      </c>
      <c r="E214" s="832" t="s">
        <v>2925</v>
      </c>
      <c r="F214" s="832" t="s">
        <v>2926</v>
      </c>
      <c r="G214" s="832" t="s">
        <v>2927</v>
      </c>
      <c r="H214" s="849"/>
      <c r="I214" s="849"/>
      <c r="J214" s="832"/>
      <c r="K214" s="832"/>
      <c r="L214" s="849"/>
      <c r="M214" s="849"/>
      <c r="N214" s="832"/>
      <c r="O214" s="832"/>
      <c r="P214" s="849">
        <v>2</v>
      </c>
      <c r="Q214" s="849">
        <v>108.26</v>
      </c>
      <c r="R214" s="837"/>
      <c r="S214" s="850">
        <v>54.13</v>
      </c>
    </row>
    <row r="215" spans="1:19" ht="14.4" customHeight="1" x14ac:dyDescent="0.3">
      <c r="A215" s="831" t="s">
        <v>2923</v>
      </c>
      <c r="B215" s="832" t="s">
        <v>2924</v>
      </c>
      <c r="C215" s="832" t="s">
        <v>580</v>
      </c>
      <c r="D215" s="832" t="s">
        <v>1470</v>
      </c>
      <c r="E215" s="832" t="s">
        <v>2925</v>
      </c>
      <c r="F215" s="832" t="s">
        <v>2930</v>
      </c>
      <c r="G215" s="832" t="s">
        <v>2931</v>
      </c>
      <c r="H215" s="849"/>
      <c r="I215" s="849"/>
      <c r="J215" s="832"/>
      <c r="K215" s="832"/>
      <c r="L215" s="849">
        <v>3.2</v>
      </c>
      <c r="M215" s="849">
        <v>811.36</v>
      </c>
      <c r="N215" s="832">
        <v>1</v>
      </c>
      <c r="O215" s="832">
        <v>253.54999999999998</v>
      </c>
      <c r="P215" s="849">
        <v>1.5999999999999999</v>
      </c>
      <c r="Q215" s="849">
        <v>588.31999999999994</v>
      </c>
      <c r="R215" s="837">
        <v>0.7251035298757641</v>
      </c>
      <c r="S215" s="850">
        <v>367.7</v>
      </c>
    </row>
    <row r="216" spans="1:19" ht="14.4" customHeight="1" x14ac:dyDescent="0.3">
      <c r="A216" s="831" t="s">
        <v>2923</v>
      </c>
      <c r="B216" s="832" t="s">
        <v>2924</v>
      </c>
      <c r="C216" s="832" t="s">
        <v>580</v>
      </c>
      <c r="D216" s="832" t="s">
        <v>1470</v>
      </c>
      <c r="E216" s="832" t="s">
        <v>2925</v>
      </c>
      <c r="F216" s="832" t="s">
        <v>2932</v>
      </c>
      <c r="G216" s="832" t="s">
        <v>1239</v>
      </c>
      <c r="H216" s="849"/>
      <c r="I216" s="849"/>
      <c r="J216" s="832"/>
      <c r="K216" s="832"/>
      <c r="L216" s="849">
        <v>2.1</v>
      </c>
      <c r="M216" s="849">
        <v>129.12</v>
      </c>
      <c r="N216" s="832">
        <v>1</v>
      </c>
      <c r="O216" s="832">
        <v>61.485714285714288</v>
      </c>
      <c r="P216" s="849">
        <v>0.1</v>
      </c>
      <c r="Q216" s="849">
        <v>6.14</v>
      </c>
      <c r="R216" s="837">
        <v>4.7552664188351919E-2</v>
      </c>
      <c r="S216" s="850">
        <v>61.399999999999991</v>
      </c>
    </row>
    <row r="217" spans="1:19" ht="14.4" customHeight="1" x14ac:dyDescent="0.3">
      <c r="A217" s="831" t="s">
        <v>2923</v>
      </c>
      <c r="B217" s="832" t="s">
        <v>2924</v>
      </c>
      <c r="C217" s="832" t="s">
        <v>580</v>
      </c>
      <c r="D217" s="832" t="s">
        <v>1470</v>
      </c>
      <c r="E217" s="832" t="s">
        <v>2925</v>
      </c>
      <c r="F217" s="832" t="s">
        <v>2936</v>
      </c>
      <c r="G217" s="832" t="s">
        <v>1093</v>
      </c>
      <c r="H217" s="849"/>
      <c r="I217" s="849"/>
      <c r="J217" s="832"/>
      <c r="K217" s="832"/>
      <c r="L217" s="849">
        <v>0.78</v>
      </c>
      <c r="M217" s="849">
        <v>60.839999999999989</v>
      </c>
      <c r="N217" s="832">
        <v>1</v>
      </c>
      <c r="O217" s="832">
        <v>77.999999999999986</v>
      </c>
      <c r="P217" s="849">
        <v>0.2</v>
      </c>
      <c r="Q217" s="849">
        <v>15.6</v>
      </c>
      <c r="R217" s="837">
        <v>0.25641025641025644</v>
      </c>
      <c r="S217" s="850">
        <v>78</v>
      </c>
    </row>
    <row r="218" spans="1:19" ht="14.4" customHeight="1" x14ac:dyDescent="0.3">
      <c r="A218" s="831" t="s">
        <v>2923</v>
      </c>
      <c r="B218" s="832" t="s">
        <v>2924</v>
      </c>
      <c r="C218" s="832" t="s">
        <v>580</v>
      </c>
      <c r="D218" s="832" t="s">
        <v>1470</v>
      </c>
      <c r="E218" s="832" t="s">
        <v>2925</v>
      </c>
      <c r="F218" s="832" t="s">
        <v>2937</v>
      </c>
      <c r="G218" s="832" t="s">
        <v>660</v>
      </c>
      <c r="H218" s="849"/>
      <c r="I218" s="849"/>
      <c r="J218" s="832"/>
      <c r="K218" s="832"/>
      <c r="L218" s="849">
        <v>0.1</v>
      </c>
      <c r="M218" s="849">
        <v>7.07</v>
      </c>
      <c r="N218" s="832">
        <v>1</v>
      </c>
      <c r="O218" s="832">
        <v>70.7</v>
      </c>
      <c r="P218" s="849"/>
      <c r="Q218" s="849"/>
      <c r="R218" s="837"/>
      <c r="S218" s="850"/>
    </row>
    <row r="219" spans="1:19" ht="14.4" customHeight="1" x14ac:dyDescent="0.3">
      <c r="A219" s="831" t="s">
        <v>2923</v>
      </c>
      <c r="B219" s="832" t="s">
        <v>2924</v>
      </c>
      <c r="C219" s="832" t="s">
        <v>580</v>
      </c>
      <c r="D219" s="832" t="s">
        <v>1470</v>
      </c>
      <c r="E219" s="832" t="s">
        <v>2925</v>
      </c>
      <c r="F219" s="832" t="s">
        <v>2942</v>
      </c>
      <c r="G219" s="832" t="s">
        <v>2943</v>
      </c>
      <c r="H219" s="849"/>
      <c r="I219" s="849"/>
      <c r="J219" s="832"/>
      <c r="K219" s="832"/>
      <c r="L219" s="849"/>
      <c r="M219" s="849"/>
      <c r="N219" s="832"/>
      <c r="O219" s="832"/>
      <c r="P219" s="849">
        <v>0.2</v>
      </c>
      <c r="Q219" s="849">
        <v>10.89</v>
      </c>
      <c r="R219" s="837"/>
      <c r="S219" s="850">
        <v>54.45</v>
      </c>
    </row>
    <row r="220" spans="1:19" ht="14.4" customHeight="1" x14ac:dyDescent="0.3">
      <c r="A220" s="831" t="s">
        <v>2923</v>
      </c>
      <c r="B220" s="832" t="s">
        <v>2924</v>
      </c>
      <c r="C220" s="832" t="s">
        <v>580</v>
      </c>
      <c r="D220" s="832" t="s">
        <v>1470</v>
      </c>
      <c r="E220" s="832" t="s">
        <v>2925</v>
      </c>
      <c r="F220" s="832" t="s">
        <v>2944</v>
      </c>
      <c r="G220" s="832" t="s">
        <v>794</v>
      </c>
      <c r="H220" s="849"/>
      <c r="I220" s="849"/>
      <c r="J220" s="832"/>
      <c r="K220" s="832"/>
      <c r="L220" s="849">
        <v>0.02</v>
      </c>
      <c r="M220" s="849">
        <v>2.4300000000000002</v>
      </c>
      <c r="N220" s="832">
        <v>1</v>
      </c>
      <c r="O220" s="832">
        <v>121.5</v>
      </c>
      <c r="P220" s="849"/>
      <c r="Q220" s="849"/>
      <c r="R220" s="837"/>
      <c r="S220" s="850"/>
    </row>
    <row r="221" spans="1:19" ht="14.4" customHeight="1" x14ac:dyDescent="0.3">
      <c r="A221" s="831" t="s">
        <v>2923</v>
      </c>
      <c r="B221" s="832" t="s">
        <v>2924</v>
      </c>
      <c r="C221" s="832" t="s">
        <v>580</v>
      </c>
      <c r="D221" s="832" t="s">
        <v>1470</v>
      </c>
      <c r="E221" s="832" t="s">
        <v>2925</v>
      </c>
      <c r="F221" s="832" t="s">
        <v>2945</v>
      </c>
      <c r="G221" s="832" t="s">
        <v>794</v>
      </c>
      <c r="H221" s="849"/>
      <c r="I221" s="849"/>
      <c r="J221" s="832"/>
      <c r="K221" s="832"/>
      <c r="L221" s="849"/>
      <c r="M221" s="849"/>
      <c r="N221" s="832"/>
      <c r="O221" s="832"/>
      <c r="P221" s="849">
        <v>0.03</v>
      </c>
      <c r="Q221" s="849">
        <v>6.02</v>
      </c>
      <c r="R221" s="837"/>
      <c r="S221" s="850">
        <v>200.66666666666666</v>
      </c>
    </row>
    <row r="222" spans="1:19" ht="14.4" customHeight="1" x14ac:dyDescent="0.3">
      <c r="A222" s="831" t="s">
        <v>2923</v>
      </c>
      <c r="B222" s="832" t="s">
        <v>2924</v>
      </c>
      <c r="C222" s="832" t="s">
        <v>580</v>
      </c>
      <c r="D222" s="832" t="s">
        <v>1470</v>
      </c>
      <c r="E222" s="832" t="s">
        <v>2925</v>
      </c>
      <c r="F222" s="832" t="s">
        <v>2946</v>
      </c>
      <c r="G222" s="832" t="s">
        <v>794</v>
      </c>
      <c r="H222" s="849"/>
      <c r="I222" s="849"/>
      <c r="J222" s="832"/>
      <c r="K222" s="832"/>
      <c r="L222" s="849">
        <v>0.71000000000000008</v>
      </c>
      <c r="M222" s="849">
        <v>173.07</v>
      </c>
      <c r="N222" s="832">
        <v>1</v>
      </c>
      <c r="O222" s="832">
        <v>243.76056338028167</v>
      </c>
      <c r="P222" s="849">
        <v>0.35</v>
      </c>
      <c r="Q222" s="849">
        <v>85.19</v>
      </c>
      <c r="R222" s="837">
        <v>0.4922285780320102</v>
      </c>
      <c r="S222" s="850">
        <v>243.4</v>
      </c>
    </row>
    <row r="223" spans="1:19" ht="14.4" customHeight="1" x14ac:dyDescent="0.3">
      <c r="A223" s="831" t="s">
        <v>2923</v>
      </c>
      <c r="B223" s="832" t="s">
        <v>2924</v>
      </c>
      <c r="C223" s="832" t="s">
        <v>580</v>
      </c>
      <c r="D223" s="832" t="s">
        <v>1470</v>
      </c>
      <c r="E223" s="832" t="s">
        <v>2925</v>
      </c>
      <c r="F223" s="832" t="s">
        <v>2947</v>
      </c>
      <c r="G223" s="832" t="s">
        <v>2948</v>
      </c>
      <c r="H223" s="849"/>
      <c r="I223" s="849"/>
      <c r="J223" s="832"/>
      <c r="K223" s="832"/>
      <c r="L223" s="849">
        <v>0.1</v>
      </c>
      <c r="M223" s="849">
        <v>3.75</v>
      </c>
      <c r="N223" s="832">
        <v>1</v>
      </c>
      <c r="O223" s="832">
        <v>37.5</v>
      </c>
      <c r="P223" s="849">
        <v>0.1</v>
      </c>
      <c r="Q223" s="849">
        <v>3.75</v>
      </c>
      <c r="R223" s="837">
        <v>1</v>
      </c>
      <c r="S223" s="850">
        <v>37.5</v>
      </c>
    </row>
    <row r="224" spans="1:19" ht="14.4" customHeight="1" x14ac:dyDescent="0.3">
      <c r="A224" s="831" t="s">
        <v>2923</v>
      </c>
      <c r="B224" s="832" t="s">
        <v>2924</v>
      </c>
      <c r="C224" s="832" t="s">
        <v>580</v>
      </c>
      <c r="D224" s="832" t="s">
        <v>1470</v>
      </c>
      <c r="E224" s="832" t="s">
        <v>2919</v>
      </c>
      <c r="F224" s="832" t="s">
        <v>2963</v>
      </c>
      <c r="G224" s="832" t="s">
        <v>2964</v>
      </c>
      <c r="H224" s="849"/>
      <c r="I224" s="849"/>
      <c r="J224" s="832"/>
      <c r="K224" s="832"/>
      <c r="L224" s="849">
        <v>6</v>
      </c>
      <c r="M224" s="849">
        <v>468</v>
      </c>
      <c r="N224" s="832">
        <v>1</v>
      </c>
      <c r="O224" s="832">
        <v>78</v>
      </c>
      <c r="P224" s="849">
        <v>3</v>
      </c>
      <c r="Q224" s="849">
        <v>234</v>
      </c>
      <c r="R224" s="837">
        <v>0.5</v>
      </c>
      <c r="S224" s="850">
        <v>78</v>
      </c>
    </row>
    <row r="225" spans="1:19" ht="14.4" customHeight="1" x14ac:dyDescent="0.3">
      <c r="A225" s="831" t="s">
        <v>2923</v>
      </c>
      <c r="B225" s="832" t="s">
        <v>2924</v>
      </c>
      <c r="C225" s="832" t="s">
        <v>580</v>
      </c>
      <c r="D225" s="832" t="s">
        <v>1470</v>
      </c>
      <c r="E225" s="832" t="s">
        <v>2919</v>
      </c>
      <c r="F225" s="832" t="s">
        <v>2963</v>
      </c>
      <c r="G225" s="832" t="s">
        <v>2965</v>
      </c>
      <c r="H225" s="849"/>
      <c r="I225" s="849"/>
      <c r="J225" s="832"/>
      <c r="K225" s="832"/>
      <c r="L225" s="849">
        <v>1</v>
      </c>
      <c r="M225" s="849">
        <v>78</v>
      </c>
      <c r="N225" s="832">
        <v>1</v>
      </c>
      <c r="O225" s="832">
        <v>78</v>
      </c>
      <c r="P225" s="849">
        <v>1</v>
      </c>
      <c r="Q225" s="849">
        <v>78</v>
      </c>
      <c r="R225" s="837">
        <v>1</v>
      </c>
      <c r="S225" s="850">
        <v>78</v>
      </c>
    </row>
    <row r="226" spans="1:19" ht="14.4" customHeight="1" x14ac:dyDescent="0.3">
      <c r="A226" s="831" t="s">
        <v>2923</v>
      </c>
      <c r="B226" s="832" t="s">
        <v>2924</v>
      </c>
      <c r="C226" s="832" t="s">
        <v>580</v>
      </c>
      <c r="D226" s="832" t="s">
        <v>1470</v>
      </c>
      <c r="E226" s="832" t="s">
        <v>2919</v>
      </c>
      <c r="F226" s="832" t="s">
        <v>2966</v>
      </c>
      <c r="G226" s="832" t="s">
        <v>2967</v>
      </c>
      <c r="H226" s="849"/>
      <c r="I226" s="849"/>
      <c r="J226" s="832"/>
      <c r="K226" s="832"/>
      <c r="L226" s="849">
        <v>32</v>
      </c>
      <c r="M226" s="849">
        <v>4704</v>
      </c>
      <c r="N226" s="832">
        <v>1</v>
      </c>
      <c r="O226" s="832">
        <v>147</v>
      </c>
      <c r="P226" s="849">
        <v>16</v>
      </c>
      <c r="Q226" s="849">
        <v>2352</v>
      </c>
      <c r="R226" s="837">
        <v>0.5</v>
      </c>
      <c r="S226" s="850">
        <v>147</v>
      </c>
    </row>
    <row r="227" spans="1:19" ht="14.4" customHeight="1" x14ac:dyDescent="0.3">
      <c r="A227" s="831" t="s">
        <v>2923</v>
      </c>
      <c r="B227" s="832" t="s">
        <v>2924</v>
      </c>
      <c r="C227" s="832" t="s">
        <v>580</v>
      </c>
      <c r="D227" s="832" t="s">
        <v>1470</v>
      </c>
      <c r="E227" s="832" t="s">
        <v>2919</v>
      </c>
      <c r="F227" s="832" t="s">
        <v>2966</v>
      </c>
      <c r="G227" s="832" t="s">
        <v>2968</v>
      </c>
      <c r="H227" s="849"/>
      <c r="I227" s="849"/>
      <c r="J227" s="832"/>
      <c r="K227" s="832"/>
      <c r="L227" s="849">
        <v>24</v>
      </c>
      <c r="M227" s="849">
        <v>3528</v>
      </c>
      <c r="N227" s="832">
        <v>1</v>
      </c>
      <c r="O227" s="832">
        <v>147</v>
      </c>
      <c r="P227" s="849">
        <v>20</v>
      </c>
      <c r="Q227" s="849">
        <v>2940</v>
      </c>
      <c r="R227" s="837">
        <v>0.83333333333333337</v>
      </c>
      <c r="S227" s="850">
        <v>147</v>
      </c>
    </row>
    <row r="228" spans="1:19" ht="14.4" customHeight="1" x14ac:dyDescent="0.3">
      <c r="A228" s="831" t="s">
        <v>2923</v>
      </c>
      <c r="B228" s="832" t="s">
        <v>2924</v>
      </c>
      <c r="C228" s="832" t="s">
        <v>580</v>
      </c>
      <c r="D228" s="832" t="s">
        <v>1470</v>
      </c>
      <c r="E228" s="832" t="s">
        <v>2919</v>
      </c>
      <c r="F228" s="832" t="s">
        <v>2969</v>
      </c>
      <c r="G228" s="832" t="s">
        <v>2970</v>
      </c>
      <c r="H228" s="849"/>
      <c r="I228" s="849"/>
      <c r="J228" s="832"/>
      <c r="K228" s="832"/>
      <c r="L228" s="849">
        <v>9</v>
      </c>
      <c r="M228" s="849">
        <v>333</v>
      </c>
      <c r="N228" s="832">
        <v>1</v>
      </c>
      <c r="O228" s="832">
        <v>37</v>
      </c>
      <c r="P228" s="849">
        <v>8</v>
      </c>
      <c r="Q228" s="849">
        <v>296</v>
      </c>
      <c r="R228" s="837">
        <v>0.88888888888888884</v>
      </c>
      <c r="S228" s="850">
        <v>37</v>
      </c>
    </row>
    <row r="229" spans="1:19" ht="14.4" customHeight="1" x14ac:dyDescent="0.3">
      <c r="A229" s="831" t="s">
        <v>2923</v>
      </c>
      <c r="B229" s="832" t="s">
        <v>2924</v>
      </c>
      <c r="C229" s="832" t="s">
        <v>580</v>
      </c>
      <c r="D229" s="832" t="s">
        <v>1470</v>
      </c>
      <c r="E229" s="832" t="s">
        <v>2919</v>
      </c>
      <c r="F229" s="832" t="s">
        <v>2969</v>
      </c>
      <c r="G229" s="832" t="s">
        <v>2971</v>
      </c>
      <c r="H229" s="849"/>
      <c r="I229" s="849"/>
      <c r="J229" s="832"/>
      <c r="K229" s="832"/>
      <c r="L229" s="849">
        <v>4</v>
      </c>
      <c r="M229" s="849">
        <v>148</v>
      </c>
      <c r="N229" s="832">
        <v>1</v>
      </c>
      <c r="O229" s="832">
        <v>37</v>
      </c>
      <c r="P229" s="849">
        <v>6</v>
      </c>
      <c r="Q229" s="849">
        <v>222</v>
      </c>
      <c r="R229" s="837">
        <v>1.5</v>
      </c>
      <c r="S229" s="850">
        <v>37</v>
      </c>
    </row>
    <row r="230" spans="1:19" ht="14.4" customHeight="1" x14ac:dyDescent="0.3">
      <c r="A230" s="831" t="s">
        <v>2923</v>
      </c>
      <c r="B230" s="832" t="s">
        <v>2924</v>
      </c>
      <c r="C230" s="832" t="s">
        <v>580</v>
      </c>
      <c r="D230" s="832" t="s">
        <v>1470</v>
      </c>
      <c r="E230" s="832" t="s">
        <v>2919</v>
      </c>
      <c r="F230" s="832" t="s">
        <v>2975</v>
      </c>
      <c r="G230" s="832" t="s">
        <v>2976</v>
      </c>
      <c r="H230" s="849"/>
      <c r="I230" s="849"/>
      <c r="J230" s="832"/>
      <c r="K230" s="832"/>
      <c r="L230" s="849">
        <v>6</v>
      </c>
      <c r="M230" s="849">
        <v>774</v>
      </c>
      <c r="N230" s="832">
        <v>1</v>
      </c>
      <c r="O230" s="832">
        <v>129</v>
      </c>
      <c r="P230" s="849">
        <v>2</v>
      </c>
      <c r="Q230" s="849">
        <v>260</v>
      </c>
      <c r="R230" s="837">
        <v>0.33591731266149871</v>
      </c>
      <c r="S230" s="850">
        <v>130</v>
      </c>
    </row>
    <row r="231" spans="1:19" ht="14.4" customHeight="1" x14ac:dyDescent="0.3">
      <c r="A231" s="831" t="s">
        <v>2923</v>
      </c>
      <c r="B231" s="832" t="s">
        <v>2924</v>
      </c>
      <c r="C231" s="832" t="s">
        <v>580</v>
      </c>
      <c r="D231" s="832" t="s">
        <v>1470</v>
      </c>
      <c r="E231" s="832" t="s">
        <v>2919</v>
      </c>
      <c r="F231" s="832" t="s">
        <v>2975</v>
      </c>
      <c r="G231" s="832" t="s">
        <v>2977</v>
      </c>
      <c r="H231" s="849"/>
      <c r="I231" s="849"/>
      <c r="J231" s="832"/>
      <c r="K231" s="832"/>
      <c r="L231" s="849">
        <v>5</v>
      </c>
      <c r="M231" s="849">
        <v>645</v>
      </c>
      <c r="N231" s="832">
        <v>1</v>
      </c>
      <c r="O231" s="832">
        <v>129</v>
      </c>
      <c r="P231" s="849">
        <v>3</v>
      </c>
      <c r="Q231" s="849">
        <v>390</v>
      </c>
      <c r="R231" s="837">
        <v>0.60465116279069764</v>
      </c>
      <c r="S231" s="850">
        <v>130</v>
      </c>
    </row>
    <row r="232" spans="1:19" ht="14.4" customHeight="1" x14ac:dyDescent="0.3">
      <c r="A232" s="831" t="s">
        <v>2923</v>
      </c>
      <c r="B232" s="832" t="s">
        <v>2924</v>
      </c>
      <c r="C232" s="832" t="s">
        <v>580</v>
      </c>
      <c r="D232" s="832" t="s">
        <v>1470</v>
      </c>
      <c r="E232" s="832" t="s">
        <v>2919</v>
      </c>
      <c r="F232" s="832" t="s">
        <v>2981</v>
      </c>
      <c r="G232" s="832" t="s">
        <v>2982</v>
      </c>
      <c r="H232" s="849"/>
      <c r="I232" s="849"/>
      <c r="J232" s="832"/>
      <c r="K232" s="832"/>
      <c r="L232" s="849">
        <v>4</v>
      </c>
      <c r="M232" s="849">
        <v>2804</v>
      </c>
      <c r="N232" s="832">
        <v>1</v>
      </c>
      <c r="O232" s="832">
        <v>701</v>
      </c>
      <c r="P232" s="849">
        <v>3</v>
      </c>
      <c r="Q232" s="849">
        <v>2106</v>
      </c>
      <c r="R232" s="837">
        <v>0.7510699001426534</v>
      </c>
      <c r="S232" s="850">
        <v>702</v>
      </c>
    </row>
    <row r="233" spans="1:19" ht="14.4" customHeight="1" x14ac:dyDescent="0.3">
      <c r="A233" s="831" t="s">
        <v>2923</v>
      </c>
      <c r="B233" s="832" t="s">
        <v>2924</v>
      </c>
      <c r="C233" s="832" t="s">
        <v>580</v>
      </c>
      <c r="D233" s="832" t="s">
        <v>1470</v>
      </c>
      <c r="E233" s="832" t="s">
        <v>2919</v>
      </c>
      <c r="F233" s="832" t="s">
        <v>2981</v>
      </c>
      <c r="G233" s="832" t="s">
        <v>2983</v>
      </c>
      <c r="H233" s="849"/>
      <c r="I233" s="849"/>
      <c r="J233" s="832"/>
      <c r="K233" s="832"/>
      <c r="L233" s="849">
        <v>4</v>
      </c>
      <c r="M233" s="849">
        <v>2804</v>
      </c>
      <c r="N233" s="832">
        <v>1</v>
      </c>
      <c r="O233" s="832">
        <v>701</v>
      </c>
      <c r="P233" s="849">
        <v>5</v>
      </c>
      <c r="Q233" s="849">
        <v>3510</v>
      </c>
      <c r="R233" s="837">
        <v>1.2517831669044222</v>
      </c>
      <c r="S233" s="850">
        <v>702</v>
      </c>
    </row>
    <row r="234" spans="1:19" ht="14.4" customHeight="1" x14ac:dyDescent="0.3">
      <c r="A234" s="831" t="s">
        <v>2923</v>
      </c>
      <c r="B234" s="832" t="s">
        <v>2924</v>
      </c>
      <c r="C234" s="832" t="s">
        <v>580</v>
      </c>
      <c r="D234" s="832" t="s">
        <v>1470</v>
      </c>
      <c r="E234" s="832" t="s">
        <v>2919</v>
      </c>
      <c r="F234" s="832" t="s">
        <v>2984</v>
      </c>
      <c r="G234" s="832" t="s">
        <v>2985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355</v>
      </c>
      <c r="R234" s="837"/>
      <c r="S234" s="850">
        <v>355</v>
      </c>
    </row>
    <row r="235" spans="1:19" ht="14.4" customHeight="1" x14ac:dyDescent="0.3">
      <c r="A235" s="831" t="s">
        <v>2923</v>
      </c>
      <c r="B235" s="832" t="s">
        <v>2924</v>
      </c>
      <c r="C235" s="832" t="s">
        <v>580</v>
      </c>
      <c r="D235" s="832" t="s">
        <v>1470</v>
      </c>
      <c r="E235" s="832" t="s">
        <v>2919</v>
      </c>
      <c r="F235" s="832" t="s">
        <v>2984</v>
      </c>
      <c r="G235" s="832" t="s">
        <v>2986</v>
      </c>
      <c r="H235" s="849"/>
      <c r="I235" s="849"/>
      <c r="J235" s="832"/>
      <c r="K235" s="832"/>
      <c r="L235" s="849"/>
      <c r="M235" s="849"/>
      <c r="N235" s="832"/>
      <c r="O235" s="832"/>
      <c r="P235" s="849">
        <v>0</v>
      </c>
      <c r="Q235" s="849">
        <v>0</v>
      </c>
      <c r="R235" s="837"/>
      <c r="S235" s="850"/>
    </row>
    <row r="236" spans="1:19" ht="14.4" customHeight="1" x14ac:dyDescent="0.3">
      <c r="A236" s="831" t="s">
        <v>2923</v>
      </c>
      <c r="B236" s="832" t="s">
        <v>2924</v>
      </c>
      <c r="C236" s="832" t="s">
        <v>580</v>
      </c>
      <c r="D236" s="832" t="s">
        <v>1470</v>
      </c>
      <c r="E236" s="832" t="s">
        <v>2919</v>
      </c>
      <c r="F236" s="832" t="s">
        <v>2987</v>
      </c>
      <c r="G236" s="832" t="s">
        <v>2988</v>
      </c>
      <c r="H236" s="849"/>
      <c r="I236" s="849"/>
      <c r="J236" s="832"/>
      <c r="K236" s="832"/>
      <c r="L236" s="849">
        <v>83</v>
      </c>
      <c r="M236" s="849">
        <v>2766.67</v>
      </c>
      <c r="N236" s="832">
        <v>1</v>
      </c>
      <c r="O236" s="832">
        <v>33.333373493975905</v>
      </c>
      <c r="P236" s="849">
        <v>53</v>
      </c>
      <c r="Q236" s="849">
        <v>1766.6699999999998</v>
      </c>
      <c r="R236" s="837">
        <v>0.63855465234379227</v>
      </c>
      <c r="S236" s="850">
        <v>33.33339622641509</v>
      </c>
    </row>
    <row r="237" spans="1:19" ht="14.4" customHeight="1" x14ac:dyDescent="0.3">
      <c r="A237" s="831" t="s">
        <v>2923</v>
      </c>
      <c r="B237" s="832" t="s">
        <v>2924</v>
      </c>
      <c r="C237" s="832" t="s">
        <v>580</v>
      </c>
      <c r="D237" s="832" t="s">
        <v>1470</v>
      </c>
      <c r="E237" s="832" t="s">
        <v>2919</v>
      </c>
      <c r="F237" s="832" t="s">
        <v>2993</v>
      </c>
      <c r="G237" s="832" t="s">
        <v>2994</v>
      </c>
      <c r="H237" s="849"/>
      <c r="I237" s="849"/>
      <c r="J237" s="832"/>
      <c r="K237" s="832"/>
      <c r="L237" s="849">
        <v>56</v>
      </c>
      <c r="M237" s="849">
        <v>6720</v>
      </c>
      <c r="N237" s="832">
        <v>1</v>
      </c>
      <c r="O237" s="832">
        <v>120</v>
      </c>
      <c r="P237" s="849">
        <v>32</v>
      </c>
      <c r="Q237" s="849">
        <v>3872</v>
      </c>
      <c r="R237" s="837">
        <v>0.57619047619047614</v>
      </c>
      <c r="S237" s="850">
        <v>121</v>
      </c>
    </row>
    <row r="238" spans="1:19" ht="14.4" customHeight="1" x14ac:dyDescent="0.3">
      <c r="A238" s="831" t="s">
        <v>2923</v>
      </c>
      <c r="B238" s="832" t="s">
        <v>2924</v>
      </c>
      <c r="C238" s="832" t="s">
        <v>580</v>
      </c>
      <c r="D238" s="832" t="s">
        <v>1470</v>
      </c>
      <c r="E238" s="832" t="s">
        <v>2919</v>
      </c>
      <c r="F238" s="832" t="s">
        <v>2993</v>
      </c>
      <c r="G238" s="832" t="s">
        <v>2995</v>
      </c>
      <c r="H238" s="849"/>
      <c r="I238" s="849"/>
      <c r="J238" s="832"/>
      <c r="K238" s="832"/>
      <c r="L238" s="849">
        <v>56</v>
      </c>
      <c r="M238" s="849">
        <v>6720</v>
      </c>
      <c r="N238" s="832">
        <v>1</v>
      </c>
      <c r="O238" s="832">
        <v>120</v>
      </c>
      <c r="P238" s="849">
        <v>40</v>
      </c>
      <c r="Q238" s="849">
        <v>4840</v>
      </c>
      <c r="R238" s="837">
        <v>0.72023809523809523</v>
      </c>
      <c r="S238" s="850">
        <v>121</v>
      </c>
    </row>
    <row r="239" spans="1:19" ht="14.4" customHeight="1" x14ac:dyDescent="0.3">
      <c r="A239" s="831" t="s">
        <v>2923</v>
      </c>
      <c r="B239" s="832" t="s">
        <v>2924</v>
      </c>
      <c r="C239" s="832" t="s">
        <v>580</v>
      </c>
      <c r="D239" s="832" t="s">
        <v>1470</v>
      </c>
      <c r="E239" s="832" t="s">
        <v>2919</v>
      </c>
      <c r="F239" s="832" t="s">
        <v>2996</v>
      </c>
      <c r="G239" s="832" t="s">
        <v>2997</v>
      </c>
      <c r="H239" s="849"/>
      <c r="I239" s="849"/>
      <c r="J239" s="832"/>
      <c r="K239" s="832"/>
      <c r="L239" s="849">
        <v>10</v>
      </c>
      <c r="M239" s="849">
        <v>320</v>
      </c>
      <c r="N239" s="832">
        <v>1</v>
      </c>
      <c r="O239" s="832">
        <v>32</v>
      </c>
      <c r="P239" s="849">
        <v>3</v>
      </c>
      <c r="Q239" s="849">
        <v>96</v>
      </c>
      <c r="R239" s="837">
        <v>0.3</v>
      </c>
      <c r="S239" s="850">
        <v>32</v>
      </c>
    </row>
    <row r="240" spans="1:19" ht="14.4" customHeight="1" x14ac:dyDescent="0.3">
      <c r="A240" s="831" t="s">
        <v>2923</v>
      </c>
      <c r="B240" s="832" t="s">
        <v>2924</v>
      </c>
      <c r="C240" s="832" t="s">
        <v>580</v>
      </c>
      <c r="D240" s="832" t="s">
        <v>1470</v>
      </c>
      <c r="E240" s="832" t="s">
        <v>2919</v>
      </c>
      <c r="F240" s="832" t="s">
        <v>2996</v>
      </c>
      <c r="G240" s="832" t="s">
        <v>2998</v>
      </c>
      <c r="H240" s="849"/>
      <c r="I240" s="849"/>
      <c r="J240" s="832"/>
      <c r="K240" s="832"/>
      <c r="L240" s="849">
        <v>1</v>
      </c>
      <c r="M240" s="849">
        <v>32</v>
      </c>
      <c r="N240" s="832">
        <v>1</v>
      </c>
      <c r="O240" s="832">
        <v>32</v>
      </c>
      <c r="P240" s="849">
        <v>1</v>
      </c>
      <c r="Q240" s="849">
        <v>32</v>
      </c>
      <c r="R240" s="837">
        <v>1</v>
      </c>
      <c r="S240" s="850">
        <v>32</v>
      </c>
    </row>
    <row r="241" spans="1:19" ht="14.4" customHeight="1" x14ac:dyDescent="0.3">
      <c r="A241" s="831" t="s">
        <v>2923</v>
      </c>
      <c r="B241" s="832" t="s">
        <v>2924</v>
      </c>
      <c r="C241" s="832" t="s">
        <v>580</v>
      </c>
      <c r="D241" s="832" t="s">
        <v>1470</v>
      </c>
      <c r="E241" s="832" t="s">
        <v>2919</v>
      </c>
      <c r="F241" s="832" t="s">
        <v>2999</v>
      </c>
      <c r="G241" s="832" t="s">
        <v>3000</v>
      </c>
      <c r="H241" s="849"/>
      <c r="I241" s="849"/>
      <c r="J241" s="832"/>
      <c r="K241" s="832"/>
      <c r="L241" s="849">
        <v>4</v>
      </c>
      <c r="M241" s="849">
        <v>296</v>
      </c>
      <c r="N241" s="832">
        <v>1</v>
      </c>
      <c r="O241" s="832">
        <v>74</v>
      </c>
      <c r="P241" s="849">
        <v>2</v>
      </c>
      <c r="Q241" s="849">
        <v>148</v>
      </c>
      <c r="R241" s="837">
        <v>0.5</v>
      </c>
      <c r="S241" s="850">
        <v>74</v>
      </c>
    </row>
    <row r="242" spans="1:19" ht="14.4" customHeight="1" x14ac:dyDescent="0.3">
      <c r="A242" s="831" t="s">
        <v>2923</v>
      </c>
      <c r="B242" s="832" t="s">
        <v>2924</v>
      </c>
      <c r="C242" s="832" t="s">
        <v>580</v>
      </c>
      <c r="D242" s="832" t="s">
        <v>1470</v>
      </c>
      <c r="E242" s="832" t="s">
        <v>2919</v>
      </c>
      <c r="F242" s="832" t="s">
        <v>2999</v>
      </c>
      <c r="G242" s="832" t="s">
        <v>3001</v>
      </c>
      <c r="H242" s="849"/>
      <c r="I242" s="849"/>
      <c r="J242" s="832"/>
      <c r="K242" s="832"/>
      <c r="L242" s="849">
        <v>1</v>
      </c>
      <c r="M242" s="849">
        <v>74</v>
      </c>
      <c r="N242" s="832">
        <v>1</v>
      </c>
      <c r="O242" s="832">
        <v>74</v>
      </c>
      <c r="P242" s="849">
        <v>1</v>
      </c>
      <c r="Q242" s="849">
        <v>74</v>
      </c>
      <c r="R242" s="837">
        <v>1</v>
      </c>
      <c r="S242" s="850">
        <v>74</v>
      </c>
    </row>
    <row r="243" spans="1:19" ht="14.4" customHeight="1" x14ac:dyDescent="0.3">
      <c r="A243" s="831" t="s">
        <v>2923</v>
      </c>
      <c r="B243" s="832" t="s">
        <v>2924</v>
      </c>
      <c r="C243" s="832" t="s">
        <v>580</v>
      </c>
      <c r="D243" s="832" t="s">
        <v>1470</v>
      </c>
      <c r="E243" s="832" t="s">
        <v>2919</v>
      </c>
      <c r="F243" s="832" t="s">
        <v>3002</v>
      </c>
      <c r="G243" s="832" t="s">
        <v>3003</v>
      </c>
      <c r="H243" s="849"/>
      <c r="I243" s="849"/>
      <c r="J243" s="832"/>
      <c r="K243" s="832"/>
      <c r="L243" s="849">
        <v>13</v>
      </c>
      <c r="M243" s="849">
        <v>1001</v>
      </c>
      <c r="N243" s="832">
        <v>1</v>
      </c>
      <c r="O243" s="832">
        <v>77</v>
      </c>
      <c r="P243" s="849">
        <v>8</v>
      </c>
      <c r="Q243" s="849">
        <v>616</v>
      </c>
      <c r="R243" s="837">
        <v>0.61538461538461542</v>
      </c>
      <c r="S243" s="850">
        <v>77</v>
      </c>
    </row>
    <row r="244" spans="1:19" ht="14.4" customHeight="1" x14ac:dyDescent="0.3">
      <c r="A244" s="831" t="s">
        <v>2923</v>
      </c>
      <c r="B244" s="832" t="s">
        <v>2924</v>
      </c>
      <c r="C244" s="832" t="s">
        <v>580</v>
      </c>
      <c r="D244" s="832" t="s">
        <v>1470</v>
      </c>
      <c r="E244" s="832" t="s">
        <v>2919</v>
      </c>
      <c r="F244" s="832" t="s">
        <v>3002</v>
      </c>
      <c r="G244" s="832" t="s">
        <v>3004</v>
      </c>
      <c r="H244" s="849"/>
      <c r="I244" s="849"/>
      <c r="J244" s="832"/>
      <c r="K244" s="832"/>
      <c r="L244" s="849">
        <v>2</v>
      </c>
      <c r="M244" s="849">
        <v>154</v>
      </c>
      <c r="N244" s="832">
        <v>1</v>
      </c>
      <c r="O244" s="832">
        <v>77</v>
      </c>
      <c r="P244" s="849">
        <v>1</v>
      </c>
      <c r="Q244" s="849">
        <v>77</v>
      </c>
      <c r="R244" s="837">
        <v>0.5</v>
      </c>
      <c r="S244" s="850">
        <v>77</v>
      </c>
    </row>
    <row r="245" spans="1:19" ht="14.4" customHeight="1" x14ac:dyDescent="0.3">
      <c r="A245" s="831" t="s">
        <v>2923</v>
      </c>
      <c r="B245" s="832" t="s">
        <v>2924</v>
      </c>
      <c r="C245" s="832" t="s">
        <v>580</v>
      </c>
      <c r="D245" s="832" t="s">
        <v>1470</v>
      </c>
      <c r="E245" s="832" t="s">
        <v>2919</v>
      </c>
      <c r="F245" s="832" t="s">
        <v>3005</v>
      </c>
      <c r="G245" s="832" t="s">
        <v>3006</v>
      </c>
      <c r="H245" s="849"/>
      <c r="I245" s="849"/>
      <c r="J245" s="832"/>
      <c r="K245" s="832"/>
      <c r="L245" s="849">
        <v>2</v>
      </c>
      <c r="M245" s="849">
        <v>1238</v>
      </c>
      <c r="N245" s="832">
        <v>1</v>
      </c>
      <c r="O245" s="832">
        <v>619</v>
      </c>
      <c r="P245" s="849">
        <v>1</v>
      </c>
      <c r="Q245" s="849">
        <v>620</v>
      </c>
      <c r="R245" s="837">
        <v>0.50080775444264947</v>
      </c>
      <c r="S245" s="850">
        <v>620</v>
      </c>
    </row>
    <row r="246" spans="1:19" ht="14.4" customHeight="1" x14ac:dyDescent="0.3">
      <c r="A246" s="831" t="s">
        <v>2923</v>
      </c>
      <c r="B246" s="832" t="s">
        <v>2924</v>
      </c>
      <c r="C246" s="832" t="s">
        <v>580</v>
      </c>
      <c r="D246" s="832" t="s">
        <v>1470</v>
      </c>
      <c r="E246" s="832" t="s">
        <v>2919</v>
      </c>
      <c r="F246" s="832" t="s">
        <v>3010</v>
      </c>
      <c r="G246" s="832" t="s">
        <v>3011</v>
      </c>
      <c r="H246" s="849"/>
      <c r="I246" s="849"/>
      <c r="J246" s="832"/>
      <c r="K246" s="832"/>
      <c r="L246" s="849">
        <v>43</v>
      </c>
      <c r="M246" s="849">
        <v>7611</v>
      </c>
      <c r="N246" s="832">
        <v>1</v>
      </c>
      <c r="O246" s="832">
        <v>177</v>
      </c>
      <c r="P246" s="849">
        <v>29</v>
      </c>
      <c r="Q246" s="849">
        <v>5162</v>
      </c>
      <c r="R246" s="837">
        <v>0.67822887925371178</v>
      </c>
      <c r="S246" s="850">
        <v>178</v>
      </c>
    </row>
    <row r="247" spans="1:19" ht="14.4" customHeight="1" x14ac:dyDescent="0.3">
      <c r="A247" s="831" t="s">
        <v>2923</v>
      </c>
      <c r="B247" s="832" t="s">
        <v>2924</v>
      </c>
      <c r="C247" s="832" t="s">
        <v>580</v>
      </c>
      <c r="D247" s="832" t="s">
        <v>1470</v>
      </c>
      <c r="E247" s="832" t="s">
        <v>2919</v>
      </c>
      <c r="F247" s="832" t="s">
        <v>3010</v>
      </c>
      <c r="G247" s="832" t="s">
        <v>3012</v>
      </c>
      <c r="H247" s="849"/>
      <c r="I247" s="849"/>
      <c r="J247" s="832"/>
      <c r="K247" s="832"/>
      <c r="L247" s="849">
        <v>32</v>
      </c>
      <c r="M247" s="849">
        <v>5664</v>
      </c>
      <c r="N247" s="832">
        <v>1</v>
      </c>
      <c r="O247" s="832">
        <v>177</v>
      </c>
      <c r="P247" s="849">
        <v>16</v>
      </c>
      <c r="Q247" s="849">
        <v>2848</v>
      </c>
      <c r="R247" s="837">
        <v>0.50282485875706218</v>
      </c>
      <c r="S247" s="850">
        <v>178</v>
      </c>
    </row>
    <row r="248" spans="1:19" ht="14.4" customHeight="1" x14ac:dyDescent="0.3">
      <c r="A248" s="831" t="s">
        <v>2923</v>
      </c>
      <c r="B248" s="832" t="s">
        <v>2924</v>
      </c>
      <c r="C248" s="832" t="s">
        <v>580</v>
      </c>
      <c r="D248" s="832" t="s">
        <v>2881</v>
      </c>
      <c r="E248" s="832" t="s">
        <v>2919</v>
      </c>
      <c r="F248" s="832" t="s">
        <v>2978</v>
      </c>
      <c r="G248" s="832" t="s">
        <v>2979</v>
      </c>
      <c r="H248" s="849">
        <v>2</v>
      </c>
      <c r="I248" s="849">
        <v>502</v>
      </c>
      <c r="J248" s="832"/>
      <c r="K248" s="832">
        <v>251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2923</v>
      </c>
      <c r="B249" s="832" t="s">
        <v>2924</v>
      </c>
      <c r="C249" s="832" t="s">
        <v>580</v>
      </c>
      <c r="D249" s="832" t="s">
        <v>2881</v>
      </c>
      <c r="E249" s="832" t="s">
        <v>2919</v>
      </c>
      <c r="F249" s="832" t="s">
        <v>2978</v>
      </c>
      <c r="G249" s="832" t="s">
        <v>2980</v>
      </c>
      <c r="H249" s="849"/>
      <c r="I249" s="849"/>
      <c r="J249" s="832"/>
      <c r="K249" s="832"/>
      <c r="L249" s="849">
        <v>3</v>
      </c>
      <c r="M249" s="849">
        <v>753</v>
      </c>
      <c r="N249" s="832">
        <v>1</v>
      </c>
      <c r="O249" s="832">
        <v>251</v>
      </c>
      <c r="P249" s="849">
        <v>5</v>
      </c>
      <c r="Q249" s="849">
        <v>1260</v>
      </c>
      <c r="R249" s="837">
        <v>1.6733067729083666</v>
      </c>
      <c r="S249" s="850">
        <v>252</v>
      </c>
    </row>
    <row r="250" spans="1:19" ht="14.4" customHeight="1" x14ac:dyDescent="0.3">
      <c r="A250" s="831" t="s">
        <v>2923</v>
      </c>
      <c r="B250" s="832" t="s">
        <v>2924</v>
      </c>
      <c r="C250" s="832" t="s">
        <v>580</v>
      </c>
      <c r="D250" s="832" t="s">
        <v>1471</v>
      </c>
      <c r="E250" s="832" t="s">
        <v>2919</v>
      </c>
      <c r="F250" s="832" t="s">
        <v>2978</v>
      </c>
      <c r="G250" s="832" t="s">
        <v>2979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252</v>
      </c>
      <c r="R250" s="837"/>
      <c r="S250" s="850">
        <v>252</v>
      </c>
    </row>
    <row r="251" spans="1:19" ht="14.4" customHeight="1" x14ac:dyDescent="0.3">
      <c r="A251" s="831" t="s">
        <v>2923</v>
      </c>
      <c r="B251" s="832" t="s">
        <v>2924</v>
      </c>
      <c r="C251" s="832" t="s">
        <v>580</v>
      </c>
      <c r="D251" s="832" t="s">
        <v>1471</v>
      </c>
      <c r="E251" s="832" t="s">
        <v>2919</v>
      </c>
      <c r="F251" s="832" t="s">
        <v>2978</v>
      </c>
      <c r="G251" s="832" t="s">
        <v>2980</v>
      </c>
      <c r="H251" s="849">
        <v>2</v>
      </c>
      <c r="I251" s="849">
        <v>502</v>
      </c>
      <c r="J251" s="832"/>
      <c r="K251" s="832">
        <v>251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2923</v>
      </c>
      <c r="B252" s="832" t="s">
        <v>2924</v>
      </c>
      <c r="C252" s="832" t="s">
        <v>580</v>
      </c>
      <c r="D252" s="832" t="s">
        <v>2882</v>
      </c>
      <c r="E252" s="832" t="s">
        <v>2919</v>
      </c>
      <c r="F252" s="832" t="s">
        <v>2969</v>
      </c>
      <c r="G252" s="832" t="s">
        <v>2970</v>
      </c>
      <c r="H252" s="849"/>
      <c r="I252" s="849"/>
      <c r="J252" s="832"/>
      <c r="K252" s="832"/>
      <c r="L252" s="849">
        <v>2</v>
      </c>
      <c r="M252" s="849">
        <v>74</v>
      </c>
      <c r="N252" s="832">
        <v>1</v>
      </c>
      <c r="O252" s="832">
        <v>37</v>
      </c>
      <c r="P252" s="849"/>
      <c r="Q252" s="849"/>
      <c r="R252" s="837"/>
      <c r="S252" s="850"/>
    </row>
    <row r="253" spans="1:19" ht="14.4" customHeight="1" x14ac:dyDescent="0.3">
      <c r="A253" s="831" t="s">
        <v>2923</v>
      </c>
      <c r="B253" s="832" t="s">
        <v>2924</v>
      </c>
      <c r="C253" s="832" t="s">
        <v>580</v>
      </c>
      <c r="D253" s="832" t="s">
        <v>2882</v>
      </c>
      <c r="E253" s="832" t="s">
        <v>2919</v>
      </c>
      <c r="F253" s="832" t="s">
        <v>2978</v>
      </c>
      <c r="G253" s="832" t="s">
        <v>2979</v>
      </c>
      <c r="H253" s="849"/>
      <c r="I253" s="849"/>
      <c r="J253" s="832"/>
      <c r="K253" s="832"/>
      <c r="L253" s="849">
        <v>9</v>
      </c>
      <c r="M253" s="849">
        <v>2259</v>
      </c>
      <c r="N253" s="832">
        <v>1</v>
      </c>
      <c r="O253" s="832">
        <v>251</v>
      </c>
      <c r="P253" s="849"/>
      <c r="Q253" s="849"/>
      <c r="R253" s="837"/>
      <c r="S253" s="850"/>
    </row>
    <row r="254" spans="1:19" ht="14.4" customHeight="1" x14ac:dyDescent="0.3">
      <c r="A254" s="831" t="s">
        <v>2923</v>
      </c>
      <c r="B254" s="832" t="s">
        <v>2924</v>
      </c>
      <c r="C254" s="832" t="s">
        <v>580</v>
      </c>
      <c r="D254" s="832" t="s">
        <v>2882</v>
      </c>
      <c r="E254" s="832" t="s">
        <v>2919</v>
      </c>
      <c r="F254" s="832" t="s">
        <v>2978</v>
      </c>
      <c r="G254" s="832" t="s">
        <v>2980</v>
      </c>
      <c r="H254" s="849"/>
      <c r="I254" s="849"/>
      <c r="J254" s="832"/>
      <c r="K254" s="832"/>
      <c r="L254" s="849">
        <v>14</v>
      </c>
      <c r="M254" s="849">
        <v>3514</v>
      </c>
      <c r="N254" s="832">
        <v>1</v>
      </c>
      <c r="O254" s="832">
        <v>251</v>
      </c>
      <c r="P254" s="849"/>
      <c r="Q254" s="849"/>
      <c r="R254" s="837"/>
      <c r="S254" s="850"/>
    </row>
    <row r="255" spans="1:19" ht="14.4" customHeight="1" x14ac:dyDescent="0.3">
      <c r="A255" s="831" t="s">
        <v>2923</v>
      </c>
      <c r="B255" s="832" t="s">
        <v>2924</v>
      </c>
      <c r="C255" s="832" t="s">
        <v>580</v>
      </c>
      <c r="D255" s="832" t="s">
        <v>1472</v>
      </c>
      <c r="E255" s="832" t="s">
        <v>2919</v>
      </c>
      <c r="F255" s="832" t="s">
        <v>2969</v>
      </c>
      <c r="G255" s="832" t="s">
        <v>2970</v>
      </c>
      <c r="H255" s="849"/>
      <c r="I255" s="849"/>
      <c r="J255" s="832"/>
      <c r="K255" s="832"/>
      <c r="L255" s="849">
        <v>1</v>
      </c>
      <c r="M255" s="849">
        <v>37</v>
      </c>
      <c r="N255" s="832">
        <v>1</v>
      </c>
      <c r="O255" s="832">
        <v>37</v>
      </c>
      <c r="P255" s="849">
        <v>1</v>
      </c>
      <c r="Q255" s="849">
        <v>37</v>
      </c>
      <c r="R255" s="837">
        <v>1</v>
      </c>
      <c r="S255" s="850">
        <v>37</v>
      </c>
    </row>
    <row r="256" spans="1:19" ht="14.4" customHeight="1" x14ac:dyDescent="0.3">
      <c r="A256" s="831" t="s">
        <v>2923</v>
      </c>
      <c r="B256" s="832" t="s">
        <v>2924</v>
      </c>
      <c r="C256" s="832" t="s">
        <v>580</v>
      </c>
      <c r="D256" s="832" t="s">
        <v>1472</v>
      </c>
      <c r="E256" s="832" t="s">
        <v>2919</v>
      </c>
      <c r="F256" s="832" t="s">
        <v>2969</v>
      </c>
      <c r="G256" s="832" t="s">
        <v>2971</v>
      </c>
      <c r="H256" s="849">
        <v>1</v>
      </c>
      <c r="I256" s="849">
        <v>37</v>
      </c>
      <c r="J256" s="832"/>
      <c r="K256" s="832">
        <v>37</v>
      </c>
      <c r="L256" s="849"/>
      <c r="M256" s="849"/>
      <c r="N256" s="832"/>
      <c r="O256" s="832"/>
      <c r="P256" s="849">
        <v>1</v>
      </c>
      <c r="Q256" s="849">
        <v>37</v>
      </c>
      <c r="R256" s="837"/>
      <c r="S256" s="850">
        <v>37</v>
      </c>
    </row>
    <row r="257" spans="1:19" ht="14.4" customHeight="1" x14ac:dyDescent="0.3">
      <c r="A257" s="831" t="s">
        <v>2923</v>
      </c>
      <c r="B257" s="832" t="s">
        <v>2924</v>
      </c>
      <c r="C257" s="832" t="s">
        <v>580</v>
      </c>
      <c r="D257" s="832" t="s">
        <v>1472</v>
      </c>
      <c r="E257" s="832" t="s">
        <v>2919</v>
      </c>
      <c r="F257" s="832" t="s">
        <v>2978</v>
      </c>
      <c r="G257" s="832" t="s">
        <v>2979</v>
      </c>
      <c r="H257" s="849"/>
      <c r="I257" s="849"/>
      <c r="J257" s="832"/>
      <c r="K257" s="832"/>
      <c r="L257" s="849">
        <v>1</v>
      </c>
      <c r="M257" s="849">
        <v>251</v>
      </c>
      <c r="N257" s="832">
        <v>1</v>
      </c>
      <c r="O257" s="832">
        <v>251</v>
      </c>
      <c r="P257" s="849"/>
      <c r="Q257" s="849"/>
      <c r="R257" s="837"/>
      <c r="S257" s="850"/>
    </row>
    <row r="258" spans="1:19" ht="14.4" customHeight="1" x14ac:dyDescent="0.3">
      <c r="A258" s="831" t="s">
        <v>2923</v>
      </c>
      <c r="B258" s="832" t="s">
        <v>2924</v>
      </c>
      <c r="C258" s="832" t="s">
        <v>580</v>
      </c>
      <c r="D258" s="832" t="s">
        <v>2883</v>
      </c>
      <c r="E258" s="832" t="s">
        <v>2919</v>
      </c>
      <c r="F258" s="832" t="s">
        <v>2978</v>
      </c>
      <c r="G258" s="832" t="s">
        <v>2980</v>
      </c>
      <c r="H258" s="849"/>
      <c r="I258" s="849"/>
      <c r="J258" s="832"/>
      <c r="K258" s="832"/>
      <c r="L258" s="849"/>
      <c r="M258" s="849"/>
      <c r="N258" s="832"/>
      <c r="O258" s="832"/>
      <c r="P258" s="849">
        <v>13</v>
      </c>
      <c r="Q258" s="849">
        <v>3276</v>
      </c>
      <c r="R258" s="837"/>
      <c r="S258" s="850">
        <v>252</v>
      </c>
    </row>
    <row r="259" spans="1:19" ht="14.4" customHeight="1" x14ac:dyDescent="0.3">
      <c r="A259" s="831" t="s">
        <v>2923</v>
      </c>
      <c r="B259" s="832" t="s">
        <v>2924</v>
      </c>
      <c r="C259" s="832" t="s">
        <v>580</v>
      </c>
      <c r="D259" s="832" t="s">
        <v>1473</v>
      </c>
      <c r="E259" s="832" t="s">
        <v>2919</v>
      </c>
      <c r="F259" s="832" t="s">
        <v>2978</v>
      </c>
      <c r="G259" s="832" t="s">
        <v>2979</v>
      </c>
      <c r="H259" s="849"/>
      <c r="I259" s="849"/>
      <c r="J259" s="832"/>
      <c r="K259" s="832"/>
      <c r="L259" s="849">
        <v>2</v>
      </c>
      <c r="M259" s="849">
        <v>502</v>
      </c>
      <c r="N259" s="832">
        <v>1</v>
      </c>
      <c r="O259" s="832">
        <v>251</v>
      </c>
      <c r="P259" s="849"/>
      <c r="Q259" s="849"/>
      <c r="R259" s="837"/>
      <c r="S259" s="850"/>
    </row>
    <row r="260" spans="1:19" ht="14.4" customHeight="1" x14ac:dyDescent="0.3">
      <c r="A260" s="831" t="s">
        <v>2923</v>
      </c>
      <c r="B260" s="832" t="s">
        <v>2924</v>
      </c>
      <c r="C260" s="832" t="s">
        <v>580</v>
      </c>
      <c r="D260" s="832" t="s">
        <v>1473</v>
      </c>
      <c r="E260" s="832" t="s">
        <v>2919</v>
      </c>
      <c r="F260" s="832" t="s">
        <v>2978</v>
      </c>
      <c r="G260" s="832" t="s">
        <v>2980</v>
      </c>
      <c r="H260" s="849"/>
      <c r="I260" s="849"/>
      <c r="J260" s="832"/>
      <c r="K260" s="832"/>
      <c r="L260" s="849"/>
      <c r="M260" s="849"/>
      <c r="N260" s="832"/>
      <c r="O260" s="832"/>
      <c r="P260" s="849">
        <v>4</v>
      </c>
      <c r="Q260" s="849">
        <v>1008</v>
      </c>
      <c r="R260" s="837"/>
      <c r="S260" s="850">
        <v>252</v>
      </c>
    </row>
    <row r="261" spans="1:19" ht="14.4" customHeight="1" x14ac:dyDescent="0.3">
      <c r="A261" s="831" t="s">
        <v>2923</v>
      </c>
      <c r="B261" s="832" t="s">
        <v>2924</v>
      </c>
      <c r="C261" s="832" t="s">
        <v>580</v>
      </c>
      <c r="D261" s="832" t="s">
        <v>2885</v>
      </c>
      <c r="E261" s="832" t="s">
        <v>2919</v>
      </c>
      <c r="F261" s="832" t="s">
        <v>2978</v>
      </c>
      <c r="G261" s="832" t="s">
        <v>2979</v>
      </c>
      <c r="H261" s="849"/>
      <c r="I261" s="849"/>
      <c r="J261" s="832"/>
      <c r="K261" s="832"/>
      <c r="L261" s="849">
        <v>2</v>
      </c>
      <c r="M261" s="849">
        <v>502</v>
      </c>
      <c r="N261" s="832">
        <v>1</v>
      </c>
      <c r="O261" s="832">
        <v>251</v>
      </c>
      <c r="P261" s="849"/>
      <c r="Q261" s="849"/>
      <c r="R261" s="837"/>
      <c r="S261" s="850"/>
    </row>
    <row r="262" spans="1:19" ht="14.4" customHeight="1" x14ac:dyDescent="0.3">
      <c r="A262" s="831" t="s">
        <v>2923</v>
      </c>
      <c r="B262" s="832" t="s">
        <v>2924</v>
      </c>
      <c r="C262" s="832" t="s">
        <v>580</v>
      </c>
      <c r="D262" s="832" t="s">
        <v>2885</v>
      </c>
      <c r="E262" s="832" t="s">
        <v>2919</v>
      </c>
      <c r="F262" s="832" t="s">
        <v>2978</v>
      </c>
      <c r="G262" s="832" t="s">
        <v>2980</v>
      </c>
      <c r="H262" s="849"/>
      <c r="I262" s="849"/>
      <c r="J262" s="832"/>
      <c r="K262" s="832"/>
      <c r="L262" s="849">
        <v>3</v>
      </c>
      <c r="M262" s="849">
        <v>753</v>
      </c>
      <c r="N262" s="832">
        <v>1</v>
      </c>
      <c r="O262" s="832">
        <v>251</v>
      </c>
      <c r="P262" s="849"/>
      <c r="Q262" s="849"/>
      <c r="R262" s="837"/>
      <c r="S262" s="850"/>
    </row>
    <row r="263" spans="1:19" ht="14.4" customHeight="1" x14ac:dyDescent="0.3">
      <c r="A263" s="831" t="s">
        <v>2923</v>
      </c>
      <c r="B263" s="832" t="s">
        <v>2924</v>
      </c>
      <c r="C263" s="832" t="s">
        <v>580</v>
      </c>
      <c r="D263" s="832" t="s">
        <v>2886</v>
      </c>
      <c r="E263" s="832" t="s">
        <v>2919</v>
      </c>
      <c r="F263" s="832" t="s">
        <v>2978</v>
      </c>
      <c r="G263" s="832" t="s">
        <v>2979</v>
      </c>
      <c r="H263" s="849">
        <v>1</v>
      </c>
      <c r="I263" s="849">
        <v>251</v>
      </c>
      <c r="J263" s="832">
        <v>0.2</v>
      </c>
      <c r="K263" s="832">
        <v>251</v>
      </c>
      <c r="L263" s="849">
        <v>5</v>
      </c>
      <c r="M263" s="849">
        <v>1255</v>
      </c>
      <c r="N263" s="832">
        <v>1</v>
      </c>
      <c r="O263" s="832">
        <v>251</v>
      </c>
      <c r="P263" s="849">
        <v>15</v>
      </c>
      <c r="Q263" s="849">
        <v>3780</v>
      </c>
      <c r="R263" s="837">
        <v>3.0119521912350598</v>
      </c>
      <c r="S263" s="850">
        <v>252</v>
      </c>
    </row>
    <row r="264" spans="1:19" ht="14.4" customHeight="1" x14ac:dyDescent="0.3">
      <c r="A264" s="831" t="s">
        <v>2923</v>
      </c>
      <c r="B264" s="832" t="s">
        <v>2924</v>
      </c>
      <c r="C264" s="832" t="s">
        <v>580</v>
      </c>
      <c r="D264" s="832" t="s">
        <v>2886</v>
      </c>
      <c r="E264" s="832" t="s">
        <v>2919</v>
      </c>
      <c r="F264" s="832" t="s">
        <v>2978</v>
      </c>
      <c r="G264" s="832" t="s">
        <v>2980</v>
      </c>
      <c r="H264" s="849">
        <v>9</v>
      </c>
      <c r="I264" s="849">
        <v>2259</v>
      </c>
      <c r="J264" s="832">
        <v>1.5</v>
      </c>
      <c r="K264" s="832">
        <v>251</v>
      </c>
      <c r="L264" s="849">
        <v>6</v>
      </c>
      <c r="M264" s="849">
        <v>1506</v>
      </c>
      <c r="N264" s="832">
        <v>1</v>
      </c>
      <c r="O264" s="832">
        <v>251</v>
      </c>
      <c r="P264" s="849"/>
      <c r="Q264" s="849"/>
      <c r="R264" s="837"/>
      <c r="S264" s="850"/>
    </row>
    <row r="265" spans="1:19" ht="14.4" customHeight="1" x14ac:dyDescent="0.3">
      <c r="A265" s="831" t="s">
        <v>2923</v>
      </c>
      <c r="B265" s="832" t="s">
        <v>2924</v>
      </c>
      <c r="C265" s="832" t="s">
        <v>580</v>
      </c>
      <c r="D265" s="832" t="s">
        <v>2888</v>
      </c>
      <c r="E265" s="832" t="s">
        <v>2925</v>
      </c>
      <c r="F265" s="832" t="s">
        <v>2930</v>
      </c>
      <c r="G265" s="832" t="s">
        <v>2931</v>
      </c>
      <c r="H265" s="849">
        <v>2.5999999999999996</v>
      </c>
      <c r="I265" s="849">
        <v>659.23</v>
      </c>
      <c r="J265" s="832">
        <v>6.5</v>
      </c>
      <c r="K265" s="832">
        <v>253.55000000000004</v>
      </c>
      <c r="L265" s="849">
        <v>0.4</v>
      </c>
      <c r="M265" s="849">
        <v>101.42</v>
      </c>
      <c r="N265" s="832">
        <v>1</v>
      </c>
      <c r="O265" s="832">
        <v>253.54999999999998</v>
      </c>
      <c r="P265" s="849">
        <v>0.4</v>
      </c>
      <c r="Q265" s="849">
        <v>147.08000000000001</v>
      </c>
      <c r="R265" s="837">
        <v>1.4502070597515284</v>
      </c>
      <c r="S265" s="850">
        <v>367.7</v>
      </c>
    </row>
    <row r="266" spans="1:19" ht="14.4" customHeight="1" x14ac:dyDescent="0.3">
      <c r="A266" s="831" t="s">
        <v>2923</v>
      </c>
      <c r="B266" s="832" t="s">
        <v>2924</v>
      </c>
      <c r="C266" s="832" t="s">
        <v>580</v>
      </c>
      <c r="D266" s="832" t="s">
        <v>2888</v>
      </c>
      <c r="E266" s="832" t="s">
        <v>2925</v>
      </c>
      <c r="F266" s="832" t="s">
        <v>2932</v>
      </c>
      <c r="G266" s="832" t="s">
        <v>1239</v>
      </c>
      <c r="H266" s="849">
        <v>0.1</v>
      </c>
      <c r="I266" s="849">
        <v>6.14</v>
      </c>
      <c r="J266" s="832"/>
      <c r="K266" s="832">
        <v>61.399999999999991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2923</v>
      </c>
      <c r="B267" s="832" t="s">
        <v>2924</v>
      </c>
      <c r="C267" s="832" t="s">
        <v>580</v>
      </c>
      <c r="D267" s="832" t="s">
        <v>2888</v>
      </c>
      <c r="E267" s="832" t="s">
        <v>2925</v>
      </c>
      <c r="F267" s="832" t="s">
        <v>2933</v>
      </c>
      <c r="G267" s="832" t="s">
        <v>671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13.74</v>
      </c>
      <c r="R267" s="837"/>
      <c r="S267" s="850">
        <v>13.74</v>
      </c>
    </row>
    <row r="268" spans="1:19" ht="14.4" customHeight="1" x14ac:dyDescent="0.3">
      <c r="A268" s="831" t="s">
        <v>2923</v>
      </c>
      <c r="B268" s="832" t="s">
        <v>2924</v>
      </c>
      <c r="C268" s="832" t="s">
        <v>580</v>
      </c>
      <c r="D268" s="832" t="s">
        <v>2888</v>
      </c>
      <c r="E268" s="832" t="s">
        <v>2925</v>
      </c>
      <c r="F268" s="832" t="s">
        <v>2934</v>
      </c>
      <c r="G268" s="832" t="s">
        <v>2935</v>
      </c>
      <c r="H268" s="849">
        <v>0.1</v>
      </c>
      <c r="I268" s="849">
        <v>17.7</v>
      </c>
      <c r="J268" s="832"/>
      <c r="K268" s="832">
        <v>176.99999999999997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2923</v>
      </c>
      <c r="B269" s="832" t="s">
        <v>2924</v>
      </c>
      <c r="C269" s="832" t="s">
        <v>580</v>
      </c>
      <c r="D269" s="832" t="s">
        <v>2888</v>
      </c>
      <c r="E269" s="832" t="s">
        <v>2925</v>
      </c>
      <c r="F269" s="832" t="s">
        <v>2940</v>
      </c>
      <c r="G269" s="832" t="s">
        <v>655</v>
      </c>
      <c r="H269" s="849"/>
      <c r="I269" s="849"/>
      <c r="J269" s="832"/>
      <c r="K269" s="832"/>
      <c r="L269" s="849"/>
      <c r="M269" s="849"/>
      <c r="N269" s="832"/>
      <c r="O269" s="832"/>
      <c r="P269" s="849">
        <v>0.2</v>
      </c>
      <c r="Q269" s="849">
        <v>130</v>
      </c>
      <c r="R269" s="837"/>
      <c r="S269" s="850">
        <v>650</v>
      </c>
    </row>
    <row r="270" spans="1:19" ht="14.4" customHeight="1" x14ac:dyDescent="0.3">
      <c r="A270" s="831" t="s">
        <v>2923</v>
      </c>
      <c r="B270" s="832" t="s">
        <v>2924</v>
      </c>
      <c r="C270" s="832" t="s">
        <v>580</v>
      </c>
      <c r="D270" s="832" t="s">
        <v>2888</v>
      </c>
      <c r="E270" s="832" t="s">
        <v>2925</v>
      </c>
      <c r="F270" s="832" t="s">
        <v>2942</v>
      </c>
      <c r="G270" s="832" t="s">
        <v>2943</v>
      </c>
      <c r="H270" s="849">
        <v>0.2</v>
      </c>
      <c r="I270" s="849">
        <v>10.28</v>
      </c>
      <c r="J270" s="832"/>
      <c r="K270" s="832">
        <v>51.399999999999991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2923</v>
      </c>
      <c r="B271" s="832" t="s">
        <v>2924</v>
      </c>
      <c r="C271" s="832" t="s">
        <v>580</v>
      </c>
      <c r="D271" s="832" t="s">
        <v>2888</v>
      </c>
      <c r="E271" s="832" t="s">
        <v>2925</v>
      </c>
      <c r="F271" s="832" t="s">
        <v>2945</v>
      </c>
      <c r="G271" s="832" t="s">
        <v>794</v>
      </c>
      <c r="H271" s="849">
        <v>0.03</v>
      </c>
      <c r="I271" s="849">
        <v>6.02</v>
      </c>
      <c r="J271" s="832"/>
      <c r="K271" s="832">
        <v>200.66666666666666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2923</v>
      </c>
      <c r="B272" s="832" t="s">
        <v>2924</v>
      </c>
      <c r="C272" s="832" t="s">
        <v>580</v>
      </c>
      <c r="D272" s="832" t="s">
        <v>2888</v>
      </c>
      <c r="E272" s="832" t="s">
        <v>2925</v>
      </c>
      <c r="F272" s="832" t="s">
        <v>2946</v>
      </c>
      <c r="G272" s="832" t="s">
        <v>794</v>
      </c>
      <c r="H272" s="849">
        <v>0.6</v>
      </c>
      <c r="I272" s="849">
        <v>146.04</v>
      </c>
      <c r="J272" s="832">
        <v>6</v>
      </c>
      <c r="K272" s="832">
        <v>243.4</v>
      </c>
      <c r="L272" s="849">
        <v>0.1</v>
      </c>
      <c r="M272" s="849">
        <v>24.34</v>
      </c>
      <c r="N272" s="832">
        <v>1</v>
      </c>
      <c r="O272" s="832">
        <v>243.39999999999998</v>
      </c>
      <c r="P272" s="849">
        <v>0.1</v>
      </c>
      <c r="Q272" s="849">
        <v>24.34</v>
      </c>
      <c r="R272" s="837">
        <v>1</v>
      </c>
      <c r="S272" s="850">
        <v>243.39999999999998</v>
      </c>
    </row>
    <row r="273" spans="1:19" ht="14.4" customHeight="1" x14ac:dyDescent="0.3">
      <c r="A273" s="831" t="s">
        <v>2923</v>
      </c>
      <c r="B273" s="832" t="s">
        <v>2924</v>
      </c>
      <c r="C273" s="832" t="s">
        <v>580</v>
      </c>
      <c r="D273" s="832" t="s">
        <v>2888</v>
      </c>
      <c r="E273" s="832" t="s">
        <v>2925</v>
      </c>
      <c r="F273" s="832" t="s">
        <v>2947</v>
      </c>
      <c r="G273" s="832" t="s">
        <v>2948</v>
      </c>
      <c r="H273" s="849"/>
      <c r="I273" s="849"/>
      <c r="J273" s="832"/>
      <c r="K273" s="832"/>
      <c r="L273" s="849"/>
      <c r="M273" s="849"/>
      <c r="N273" s="832"/>
      <c r="O273" s="832"/>
      <c r="P273" s="849">
        <v>0.1</v>
      </c>
      <c r="Q273" s="849">
        <v>3.75</v>
      </c>
      <c r="R273" s="837"/>
      <c r="S273" s="850">
        <v>37.5</v>
      </c>
    </row>
    <row r="274" spans="1:19" ht="14.4" customHeight="1" x14ac:dyDescent="0.3">
      <c r="A274" s="831" t="s">
        <v>2923</v>
      </c>
      <c r="B274" s="832" t="s">
        <v>2924</v>
      </c>
      <c r="C274" s="832" t="s">
        <v>580</v>
      </c>
      <c r="D274" s="832" t="s">
        <v>2888</v>
      </c>
      <c r="E274" s="832" t="s">
        <v>2919</v>
      </c>
      <c r="F274" s="832" t="s">
        <v>2963</v>
      </c>
      <c r="G274" s="832" t="s">
        <v>2965</v>
      </c>
      <c r="H274" s="849">
        <v>1</v>
      </c>
      <c r="I274" s="849">
        <v>78</v>
      </c>
      <c r="J274" s="832"/>
      <c r="K274" s="832">
        <v>78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2923</v>
      </c>
      <c r="B275" s="832" t="s">
        <v>2924</v>
      </c>
      <c r="C275" s="832" t="s">
        <v>580</v>
      </c>
      <c r="D275" s="832" t="s">
        <v>2888</v>
      </c>
      <c r="E275" s="832" t="s">
        <v>2919</v>
      </c>
      <c r="F275" s="832" t="s">
        <v>2966</v>
      </c>
      <c r="G275" s="832" t="s">
        <v>2967</v>
      </c>
      <c r="H275" s="849">
        <v>23</v>
      </c>
      <c r="I275" s="849">
        <v>3358</v>
      </c>
      <c r="J275" s="832">
        <v>5.7108843537414966</v>
      </c>
      <c r="K275" s="832">
        <v>146</v>
      </c>
      <c r="L275" s="849">
        <v>4</v>
      </c>
      <c r="M275" s="849">
        <v>588</v>
      </c>
      <c r="N275" s="832">
        <v>1</v>
      </c>
      <c r="O275" s="832">
        <v>147</v>
      </c>
      <c r="P275" s="849"/>
      <c r="Q275" s="849"/>
      <c r="R275" s="837"/>
      <c r="S275" s="850"/>
    </row>
    <row r="276" spans="1:19" ht="14.4" customHeight="1" x14ac:dyDescent="0.3">
      <c r="A276" s="831" t="s">
        <v>2923</v>
      </c>
      <c r="B276" s="832" t="s">
        <v>2924</v>
      </c>
      <c r="C276" s="832" t="s">
        <v>580</v>
      </c>
      <c r="D276" s="832" t="s">
        <v>2888</v>
      </c>
      <c r="E276" s="832" t="s">
        <v>2919</v>
      </c>
      <c r="F276" s="832" t="s">
        <v>2966</v>
      </c>
      <c r="G276" s="832" t="s">
        <v>2968</v>
      </c>
      <c r="H276" s="849">
        <v>28</v>
      </c>
      <c r="I276" s="849">
        <v>4088</v>
      </c>
      <c r="J276" s="832">
        <v>6.9523809523809526</v>
      </c>
      <c r="K276" s="832">
        <v>146</v>
      </c>
      <c r="L276" s="849">
        <v>4</v>
      </c>
      <c r="M276" s="849">
        <v>588</v>
      </c>
      <c r="N276" s="832">
        <v>1</v>
      </c>
      <c r="O276" s="832">
        <v>147</v>
      </c>
      <c r="P276" s="849">
        <v>8</v>
      </c>
      <c r="Q276" s="849">
        <v>1176</v>
      </c>
      <c r="R276" s="837">
        <v>2</v>
      </c>
      <c r="S276" s="850">
        <v>147</v>
      </c>
    </row>
    <row r="277" spans="1:19" ht="14.4" customHeight="1" x14ac:dyDescent="0.3">
      <c r="A277" s="831" t="s">
        <v>2923</v>
      </c>
      <c r="B277" s="832" t="s">
        <v>2924</v>
      </c>
      <c r="C277" s="832" t="s">
        <v>580</v>
      </c>
      <c r="D277" s="832" t="s">
        <v>2888</v>
      </c>
      <c r="E277" s="832" t="s">
        <v>2919</v>
      </c>
      <c r="F277" s="832" t="s">
        <v>2969</v>
      </c>
      <c r="G277" s="832" t="s">
        <v>2970</v>
      </c>
      <c r="H277" s="849">
        <v>3</v>
      </c>
      <c r="I277" s="849">
        <v>111</v>
      </c>
      <c r="J277" s="832">
        <v>3</v>
      </c>
      <c r="K277" s="832">
        <v>37</v>
      </c>
      <c r="L277" s="849">
        <v>1</v>
      </c>
      <c r="M277" s="849">
        <v>37</v>
      </c>
      <c r="N277" s="832">
        <v>1</v>
      </c>
      <c r="O277" s="832">
        <v>37</v>
      </c>
      <c r="P277" s="849"/>
      <c r="Q277" s="849"/>
      <c r="R277" s="837"/>
      <c r="S277" s="850"/>
    </row>
    <row r="278" spans="1:19" ht="14.4" customHeight="1" x14ac:dyDescent="0.3">
      <c r="A278" s="831" t="s">
        <v>2923</v>
      </c>
      <c r="B278" s="832" t="s">
        <v>2924</v>
      </c>
      <c r="C278" s="832" t="s">
        <v>580</v>
      </c>
      <c r="D278" s="832" t="s">
        <v>2888</v>
      </c>
      <c r="E278" s="832" t="s">
        <v>2919</v>
      </c>
      <c r="F278" s="832" t="s">
        <v>2969</v>
      </c>
      <c r="G278" s="832" t="s">
        <v>2971</v>
      </c>
      <c r="H278" s="849">
        <v>9</v>
      </c>
      <c r="I278" s="849">
        <v>333</v>
      </c>
      <c r="J278" s="832">
        <v>1.8</v>
      </c>
      <c r="K278" s="832">
        <v>37</v>
      </c>
      <c r="L278" s="849">
        <v>5</v>
      </c>
      <c r="M278" s="849">
        <v>185</v>
      </c>
      <c r="N278" s="832">
        <v>1</v>
      </c>
      <c r="O278" s="832">
        <v>37</v>
      </c>
      <c r="P278" s="849">
        <v>1</v>
      </c>
      <c r="Q278" s="849">
        <v>37</v>
      </c>
      <c r="R278" s="837">
        <v>0.2</v>
      </c>
      <c r="S278" s="850">
        <v>37</v>
      </c>
    </row>
    <row r="279" spans="1:19" ht="14.4" customHeight="1" x14ac:dyDescent="0.3">
      <c r="A279" s="831" t="s">
        <v>2923</v>
      </c>
      <c r="B279" s="832" t="s">
        <v>2924</v>
      </c>
      <c r="C279" s="832" t="s">
        <v>580</v>
      </c>
      <c r="D279" s="832" t="s">
        <v>2888</v>
      </c>
      <c r="E279" s="832" t="s">
        <v>2919</v>
      </c>
      <c r="F279" s="832" t="s">
        <v>2972</v>
      </c>
      <c r="G279" s="832" t="s">
        <v>2974</v>
      </c>
      <c r="H279" s="849">
        <v>3</v>
      </c>
      <c r="I279" s="849">
        <v>348</v>
      </c>
      <c r="J279" s="832"/>
      <c r="K279" s="832">
        <v>116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2923</v>
      </c>
      <c r="B280" s="832" t="s">
        <v>2924</v>
      </c>
      <c r="C280" s="832" t="s">
        <v>580</v>
      </c>
      <c r="D280" s="832" t="s">
        <v>2888</v>
      </c>
      <c r="E280" s="832" t="s">
        <v>2919</v>
      </c>
      <c r="F280" s="832" t="s">
        <v>2975</v>
      </c>
      <c r="G280" s="832" t="s">
        <v>2976</v>
      </c>
      <c r="H280" s="849">
        <v>5</v>
      </c>
      <c r="I280" s="849">
        <v>645</v>
      </c>
      <c r="J280" s="832">
        <v>5</v>
      </c>
      <c r="K280" s="832">
        <v>129</v>
      </c>
      <c r="L280" s="849">
        <v>1</v>
      </c>
      <c r="M280" s="849">
        <v>129</v>
      </c>
      <c r="N280" s="832">
        <v>1</v>
      </c>
      <c r="O280" s="832">
        <v>129</v>
      </c>
      <c r="P280" s="849"/>
      <c r="Q280" s="849"/>
      <c r="R280" s="837"/>
      <c r="S280" s="850"/>
    </row>
    <row r="281" spans="1:19" ht="14.4" customHeight="1" x14ac:dyDescent="0.3">
      <c r="A281" s="831" t="s">
        <v>2923</v>
      </c>
      <c r="B281" s="832" t="s">
        <v>2924</v>
      </c>
      <c r="C281" s="832" t="s">
        <v>580</v>
      </c>
      <c r="D281" s="832" t="s">
        <v>2888</v>
      </c>
      <c r="E281" s="832" t="s">
        <v>2919</v>
      </c>
      <c r="F281" s="832" t="s">
        <v>2975</v>
      </c>
      <c r="G281" s="832" t="s">
        <v>2977</v>
      </c>
      <c r="H281" s="849">
        <v>4</v>
      </c>
      <c r="I281" s="849">
        <v>516</v>
      </c>
      <c r="J281" s="832">
        <v>4</v>
      </c>
      <c r="K281" s="832">
        <v>129</v>
      </c>
      <c r="L281" s="849">
        <v>1</v>
      </c>
      <c r="M281" s="849">
        <v>129</v>
      </c>
      <c r="N281" s="832">
        <v>1</v>
      </c>
      <c r="O281" s="832">
        <v>129</v>
      </c>
      <c r="P281" s="849">
        <v>1</v>
      </c>
      <c r="Q281" s="849">
        <v>130</v>
      </c>
      <c r="R281" s="837">
        <v>1.0077519379844961</v>
      </c>
      <c r="S281" s="850">
        <v>130</v>
      </c>
    </row>
    <row r="282" spans="1:19" ht="14.4" customHeight="1" x14ac:dyDescent="0.3">
      <c r="A282" s="831" t="s">
        <v>2923</v>
      </c>
      <c r="B282" s="832" t="s">
        <v>2924</v>
      </c>
      <c r="C282" s="832" t="s">
        <v>580</v>
      </c>
      <c r="D282" s="832" t="s">
        <v>2888</v>
      </c>
      <c r="E282" s="832" t="s">
        <v>2919</v>
      </c>
      <c r="F282" s="832" t="s">
        <v>2981</v>
      </c>
      <c r="G282" s="832" t="s">
        <v>2982</v>
      </c>
      <c r="H282" s="849">
        <v>3</v>
      </c>
      <c r="I282" s="849">
        <v>2103</v>
      </c>
      <c r="J282" s="832">
        <v>1.5</v>
      </c>
      <c r="K282" s="832">
        <v>701</v>
      </c>
      <c r="L282" s="849">
        <v>2</v>
      </c>
      <c r="M282" s="849">
        <v>1402</v>
      </c>
      <c r="N282" s="832">
        <v>1</v>
      </c>
      <c r="O282" s="832">
        <v>701</v>
      </c>
      <c r="P282" s="849"/>
      <c r="Q282" s="849"/>
      <c r="R282" s="837"/>
      <c r="S282" s="850"/>
    </row>
    <row r="283" spans="1:19" ht="14.4" customHeight="1" x14ac:dyDescent="0.3">
      <c r="A283" s="831" t="s">
        <v>2923</v>
      </c>
      <c r="B283" s="832" t="s">
        <v>2924</v>
      </c>
      <c r="C283" s="832" t="s">
        <v>580</v>
      </c>
      <c r="D283" s="832" t="s">
        <v>2888</v>
      </c>
      <c r="E283" s="832" t="s">
        <v>2919</v>
      </c>
      <c r="F283" s="832" t="s">
        <v>2981</v>
      </c>
      <c r="G283" s="832" t="s">
        <v>2983</v>
      </c>
      <c r="H283" s="849">
        <v>12</v>
      </c>
      <c r="I283" s="849">
        <v>8412</v>
      </c>
      <c r="J283" s="832">
        <v>4</v>
      </c>
      <c r="K283" s="832">
        <v>701</v>
      </c>
      <c r="L283" s="849">
        <v>3</v>
      </c>
      <c r="M283" s="849">
        <v>2103</v>
      </c>
      <c r="N283" s="832">
        <v>1</v>
      </c>
      <c r="O283" s="832">
        <v>701</v>
      </c>
      <c r="P283" s="849">
        <v>4</v>
      </c>
      <c r="Q283" s="849">
        <v>2808</v>
      </c>
      <c r="R283" s="837">
        <v>1.3352353780313837</v>
      </c>
      <c r="S283" s="850">
        <v>702</v>
      </c>
    </row>
    <row r="284" spans="1:19" ht="14.4" customHeight="1" x14ac:dyDescent="0.3">
      <c r="A284" s="831" t="s">
        <v>2923</v>
      </c>
      <c r="B284" s="832" t="s">
        <v>2924</v>
      </c>
      <c r="C284" s="832" t="s">
        <v>580</v>
      </c>
      <c r="D284" s="832" t="s">
        <v>2888</v>
      </c>
      <c r="E284" s="832" t="s">
        <v>2919</v>
      </c>
      <c r="F284" s="832" t="s">
        <v>2987</v>
      </c>
      <c r="G284" s="832" t="s">
        <v>2988</v>
      </c>
      <c r="H284" s="849">
        <v>102</v>
      </c>
      <c r="I284" s="849">
        <v>3400.01</v>
      </c>
      <c r="J284" s="832">
        <v>5.0999895000524997</v>
      </c>
      <c r="K284" s="832">
        <v>33.333431372549022</v>
      </c>
      <c r="L284" s="849">
        <v>20</v>
      </c>
      <c r="M284" s="849">
        <v>666.67000000000007</v>
      </c>
      <c r="N284" s="832">
        <v>1</v>
      </c>
      <c r="O284" s="832">
        <v>33.333500000000001</v>
      </c>
      <c r="P284" s="849"/>
      <c r="Q284" s="849"/>
      <c r="R284" s="837"/>
      <c r="S284" s="850"/>
    </row>
    <row r="285" spans="1:19" ht="14.4" customHeight="1" x14ac:dyDescent="0.3">
      <c r="A285" s="831" t="s">
        <v>2923</v>
      </c>
      <c r="B285" s="832" t="s">
        <v>2924</v>
      </c>
      <c r="C285" s="832" t="s">
        <v>580</v>
      </c>
      <c r="D285" s="832" t="s">
        <v>2888</v>
      </c>
      <c r="E285" s="832" t="s">
        <v>2919</v>
      </c>
      <c r="F285" s="832" t="s">
        <v>2987</v>
      </c>
      <c r="G285" s="832" t="s">
        <v>2989</v>
      </c>
      <c r="H285" s="849"/>
      <c r="I285" s="849"/>
      <c r="J285" s="832"/>
      <c r="K285" s="832"/>
      <c r="L285" s="849">
        <v>2</v>
      </c>
      <c r="M285" s="849">
        <v>66.67</v>
      </c>
      <c r="N285" s="832">
        <v>1</v>
      </c>
      <c r="O285" s="832">
        <v>33.335000000000001</v>
      </c>
      <c r="P285" s="849">
        <v>14</v>
      </c>
      <c r="Q285" s="849">
        <v>466.65999999999997</v>
      </c>
      <c r="R285" s="837">
        <v>6.999550022498874</v>
      </c>
      <c r="S285" s="850">
        <v>33.332857142857144</v>
      </c>
    </row>
    <row r="286" spans="1:19" ht="14.4" customHeight="1" x14ac:dyDescent="0.3">
      <c r="A286" s="831" t="s">
        <v>2923</v>
      </c>
      <c r="B286" s="832" t="s">
        <v>2924</v>
      </c>
      <c r="C286" s="832" t="s">
        <v>580</v>
      </c>
      <c r="D286" s="832" t="s">
        <v>2888</v>
      </c>
      <c r="E286" s="832" t="s">
        <v>2919</v>
      </c>
      <c r="F286" s="832" t="s">
        <v>2993</v>
      </c>
      <c r="G286" s="832" t="s">
        <v>2994</v>
      </c>
      <c r="H286" s="849">
        <v>47</v>
      </c>
      <c r="I286" s="849">
        <v>5640</v>
      </c>
      <c r="J286" s="832">
        <v>5.875</v>
      </c>
      <c r="K286" s="832">
        <v>120</v>
      </c>
      <c r="L286" s="849">
        <v>8</v>
      </c>
      <c r="M286" s="849">
        <v>960</v>
      </c>
      <c r="N286" s="832">
        <v>1</v>
      </c>
      <c r="O286" s="832">
        <v>120</v>
      </c>
      <c r="P286" s="849"/>
      <c r="Q286" s="849"/>
      <c r="R286" s="837"/>
      <c r="S286" s="850"/>
    </row>
    <row r="287" spans="1:19" ht="14.4" customHeight="1" x14ac:dyDescent="0.3">
      <c r="A287" s="831" t="s">
        <v>2923</v>
      </c>
      <c r="B287" s="832" t="s">
        <v>2924</v>
      </c>
      <c r="C287" s="832" t="s">
        <v>580</v>
      </c>
      <c r="D287" s="832" t="s">
        <v>2888</v>
      </c>
      <c r="E287" s="832" t="s">
        <v>2919</v>
      </c>
      <c r="F287" s="832" t="s">
        <v>2993</v>
      </c>
      <c r="G287" s="832" t="s">
        <v>2995</v>
      </c>
      <c r="H287" s="849">
        <v>64</v>
      </c>
      <c r="I287" s="849">
        <v>7680</v>
      </c>
      <c r="J287" s="832">
        <v>8</v>
      </c>
      <c r="K287" s="832">
        <v>120</v>
      </c>
      <c r="L287" s="849">
        <v>8</v>
      </c>
      <c r="M287" s="849">
        <v>960</v>
      </c>
      <c r="N287" s="832">
        <v>1</v>
      </c>
      <c r="O287" s="832">
        <v>120</v>
      </c>
      <c r="P287" s="849">
        <v>16</v>
      </c>
      <c r="Q287" s="849">
        <v>1936</v>
      </c>
      <c r="R287" s="837">
        <v>2.0166666666666666</v>
      </c>
      <c r="S287" s="850">
        <v>121</v>
      </c>
    </row>
    <row r="288" spans="1:19" ht="14.4" customHeight="1" x14ac:dyDescent="0.3">
      <c r="A288" s="831" t="s">
        <v>2923</v>
      </c>
      <c r="B288" s="832" t="s">
        <v>2924</v>
      </c>
      <c r="C288" s="832" t="s">
        <v>580</v>
      </c>
      <c r="D288" s="832" t="s">
        <v>2888</v>
      </c>
      <c r="E288" s="832" t="s">
        <v>2919</v>
      </c>
      <c r="F288" s="832" t="s">
        <v>2996</v>
      </c>
      <c r="G288" s="832" t="s">
        <v>2998</v>
      </c>
      <c r="H288" s="849">
        <v>1</v>
      </c>
      <c r="I288" s="849">
        <v>32</v>
      </c>
      <c r="J288" s="832"/>
      <c r="K288" s="832">
        <v>32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2923</v>
      </c>
      <c r="B289" s="832" t="s">
        <v>2924</v>
      </c>
      <c r="C289" s="832" t="s">
        <v>580</v>
      </c>
      <c r="D289" s="832" t="s">
        <v>2888</v>
      </c>
      <c r="E289" s="832" t="s">
        <v>2919</v>
      </c>
      <c r="F289" s="832" t="s">
        <v>2999</v>
      </c>
      <c r="G289" s="832" t="s">
        <v>3000</v>
      </c>
      <c r="H289" s="849"/>
      <c r="I289" s="849"/>
      <c r="J289" s="832"/>
      <c r="K289" s="832"/>
      <c r="L289" s="849">
        <v>1</v>
      </c>
      <c r="M289" s="849">
        <v>74</v>
      </c>
      <c r="N289" s="832">
        <v>1</v>
      </c>
      <c r="O289" s="832">
        <v>74</v>
      </c>
      <c r="P289" s="849"/>
      <c r="Q289" s="849"/>
      <c r="R289" s="837"/>
      <c r="S289" s="850"/>
    </row>
    <row r="290" spans="1:19" ht="14.4" customHeight="1" x14ac:dyDescent="0.3">
      <c r="A290" s="831" t="s">
        <v>2923</v>
      </c>
      <c r="B290" s="832" t="s">
        <v>2924</v>
      </c>
      <c r="C290" s="832" t="s">
        <v>580</v>
      </c>
      <c r="D290" s="832" t="s">
        <v>2888</v>
      </c>
      <c r="E290" s="832" t="s">
        <v>2919</v>
      </c>
      <c r="F290" s="832" t="s">
        <v>2999</v>
      </c>
      <c r="G290" s="832" t="s">
        <v>3001</v>
      </c>
      <c r="H290" s="849">
        <v>1</v>
      </c>
      <c r="I290" s="849">
        <v>74</v>
      </c>
      <c r="J290" s="832"/>
      <c r="K290" s="832">
        <v>74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2923</v>
      </c>
      <c r="B291" s="832" t="s">
        <v>2924</v>
      </c>
      <c r="C291" s="832" t="s">
        <v>580</v>
      </c>
      <c r="D291" s="832" t="s">
        <v>2888</v>
      </c>
      <c r="E291" s="832" t="s">
        <v>2919</v>
      </c>
      <c r="F291" s="832" t="s">
        <v>3002</v>
      </c>
      <c r="G291" s="832" t="s">
        <v>3003</v>
      </c>
      <c r="H291" s="849">
        <v>6</v>
      </c>
      <c r="I291" s="849">
        <v>462</v>
      </c>
      <c r="J291" s="832">
        <v>3</v>
      </c>
      <c r="K291" s="832">
        <v>77</v>
      </c>
      <c r="L291" s="849">
        <v>2</v>
      </c>
      <c r="M291" s="849">
        <v>154</v>
      </c>
      <c r="N291" s="832">
        <v>1</v>
      </c>
      <c r="O291" s="832">
        <v>77</v>
      </c>
      <c r="P291" s="849"/>
      <c r="Q291" s="849"/>
      <c r="R291" s="837"/>
      <c r="S291" s="850"/>
    </row>
    <row r="292" spans="1:19" ht="14.4" customHeight="1" x14ac:dyDescent="0.3">
      <c r="A292" s="831" t="s">
        <v>2923</v>
      </c>
      <c r="B292" s="832" t="s">
        <v>2924</v>
      </c>
      <c r="C292" s="832" t="s">
        <v>580</v>
      </c>
      <c r="D292" s="832" t="s">
        <v>2888</v>
      </c>
      <c r="E292" s="832" t="s">
        <v>2919</v>
      </c>
      <c r="F292" s="832" t="s">
        <v>3002</v>
      </c>
      <c r="G292" s="832" t="s">
        <v>3004</v>
      </c>
      <c r="H292" s="849">
        <v>8</v>
      </c>
      <c r="I292" s="849">
        <v>616</v>
      </c>
      <c r="J292" s="832"/>
      <c r="K292" s="832">
        <v>77</v>
      </c>
      <c r="L292" s="849"/>
      <c r="M292" s="849"/>
      <c r="N292" s="832"/>
      <c r="O292" s="832"/>
      <c r="P292" s="849">
        <v>2</v>
      </c>
      <c r="Q292" s="849">
        <v>154</v>
      </c>
      <c r="R292" s="837"/>
      <c r="S292" s="850">
        <v>77</v>
      </c>
    </row>
    <row r="293" spans="1:19" ht="14.4" customHeight="1" x14ac:dyDescent="0.3">
      <c r="A293" s="831" t="s">
        <v>2923</v>
      </c>
      <c r="B293" s="832" t="s">
        <v>2924</v>
      </c>
      <c r="C293" s="832" t="s">
        <v>580</v>
      </c>
      <c r="D293" s="832" t="s">
        <v>2888</v>
      </c>
      <c r="E293" s="832" t="s">
        <v>2919</v>
      </c>
      <c r="F293" s="832" t="s">
        <v>3005</v>
      </c>
      <c r="G293" s="832" t="s">
        <v>3006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620</v>
      </c>
      <c r="R293" s="837"/>
      <c r="S293" s="850">
        <v>620</v>
      </c>
    </row>
    <row r="294" spans="1:19" ht="14.4" customHeight="1" x14ac:dyDescent="0.3">
      <c r="A294" s="831" t="s">
        <v>2923</v>
      </c>
      <c r="B294" s="832" t="s">
        <v>2924</v>
      </c>
      <c r="C294" s="832" t="s">
        <v>580</v>
      </c>
      <c r="D294" s="832" t="s">
        <v>2888</v>
      </c>
      <c r="E294" s="832" t="s">
        <v>2919</v>
      </c>
      <c r="F294" s="832" t="s">
        <v>3010</v>
      </c>
      <c r="G294" s="832" t="s">
        <v>3011</v>
      </c>
      <c r="H294" s="849">
        <v>36</v>
      </c>
      <c r="I294" s="849">
        <v>6372</v>
      </c>
      <c r="J294" s="832">
        <v>2.7692307692307692</v>
      </c>
      <c r="K294" s="832">
        <v>177</v>
      </c>
      <c r="L294" s="849">
        <v>13</v>
      </c>
      <c r="M294" s="849">
        <v>2301</v>
      </c>
      <c r="N294" s="832">
        <v>1</v>
      </c>
      <c r="O294" s="832">
        <v>177</v>
      </c>
      <c r="P294" s="849"/>
      <c r="Q294" s="849"/>
      <c r="R294" s="837"/>
      <c r="S294" s="850"/>
    </row>
    <row r="295" spans="1:19" ht="14.4" customHeight="1" x14ac:dyDescent="0.3">
      <c r="A295" s="831" t="s">
        <v>2923</v>
      </c>
      <c r="B295" s="832" t="s">
        <v>2924</v>
      </c>
      <c r="C295" s="832" t="s">
        <v>580</v>
      </c>
      <c r="D295" s="832" t="s">
        <v>2888</v>
      </c>
      <c r="E295" s="832" t="s">
        <v>2919</v>
      </c>
      <c r="F295" s="832" t="s">
        <v>3010</v>
      </c>
      <c r="G295" s="832" t="s">
        <v>3012</v>
      </c>
      <c r="H295" s="849">
        <v>51</v>
      </c>
      <c r="I295" s="849">
        <v>9027</v>
      </c>
      <c r="J295" s="832">
        <v>12.75</v>
      </c>
      <c r="K295" s="832">
        <v>177</v>
      </c>
      <c r="L295" s="849">
        <v>4</v>
      </c>
      <c r="M295" s="849">
        <v>708</v>
      </c>
      <c r="N295" s="832">
        <v>1</v>
      </c>
      <c r="O295" s="832">
        <v>177</v>
      </c>
      <c r="P295" s="849">
        <v>10</v>
      </c>
      <c r="Q295" s="849">
        <v>1780</v>
      </c>
      <c r="R295" s="837">
        <v>2.5141242937853105</v>
      </c>
      <c r="S295" s="850">
        <v>178</v>
      </c>
    </row>
    <row r="296" spans="1:19" ht="14.4" customHeight="1" x14ac:dyDescent="0.3">
      <c r="A296" s="831" t="s">
        <v>2923</v>
      </c>
      <c r="B296" s="832" t="s">
        <v>2924</v>
      </c>
      <c r="C296" s="832" t="s">
        <v>580</v>
      </c>
      <c r="D296" s="832" t="s">
        <v>2890</v>
      </c>
      <c r="E296" s="832" t="s">
        <v>2919</v>
      </c>
      <c r="F296" s="832" t="s">
        <v>2978</v>
      </c>
      <c r="G296" s="832" t="s">
        <v>2979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252</v>
      </c>
      <c r="R296" s="837"/>
      <c r="S296" s="850">
        <v>252</v>
      </c>
    </row>
    <row r="297" spans="1:19" ht="14.4" customHeight="1" x14ac:dyDescent="0.3">
      <c r="A297" s="831" t="s">
        <v>2923</v>
      </c>
      <c r="B297" s="832" t="s">
        <v>2924</v>
      </c>
      <c r="C297" s="832" t="s">
        <v>580</v>
      </c>
      <c r="D297" s="832" t="s">
        <v>1475</v>
      </c>
      <c r="E297" s="832" t="s">
        <v>2919</v>
      </c>
      <c r="F297" s="832" t="s">
        <v>2978</v>
      </c>
      <c r="G297" s="832" t="s">
        <v>2980</v>
      </c>
      <c r="H297" s="849"/>
      <c r="I297" s="849"/>
      <c r="J297" s="832"/>
      <c r="K297" s="832"/>
      <c r="L297" s="849">
        <v>3</v>
      </c>
      <c r="M297" s="849">
        <v>753</v>
      </c>
      <c r="N297" s="832">
        <v>1</v>
      </c>
      <c r="O297" s="832">
        <v>251</v>
      </c>
      <c r="P297" s="849"/>
      <c r="Q297" s="849"/>
      <c r="R297" s="837"/>
      <c r="S297" s="850"/>
    </row>
    <row r="298" spans="1:19" ht="14.4" customHeight="1" x14ac:dyDescent="0.3">
      <c r="A298" s="831" t="s">
        <v>2923</v>
      </c>
      <c r="B298" s="832" t="s">
        <v>2924</v>
      </c>
      <c r="C298" s="832" t="s">
        <v>580</v>
      </c>
      <c r="D298" s="832" t="s">
        <v>2891</v>
      </c>
      <c r="E298" s="832" t="s">
        <v>2919</v>
      </c>
      <c r="F298" s="832" t="s">
        <v>2978</v>
      </c>
      <c r="G298" s="832" t="s">
        <v>2979</v>
      </c>
      <c r="H298" s="849"/>
      <c r="I298" s="849"/>
      <c r="J298" s="832"/>
      <c r="K298" s="832"/>
      <c r="L298" s="849">
        <v>6</v>
      </c>
      <c r="M298" s="849">
        <v>1506</v>
      </c>
      <c r="N298" s="832">
        <v>1</v>
      </c>
      <c r="O298" s="832">
        <v>251</v>
      </c>
      <c r="P298" s="849"/>
      <c r="Q298" s="849"/>
      <c r="R298" s="837"/>
      <c r="S298" s="850"/>
    </row>
    <row r="299" spans="1:19" ht="14.4" customHeight="1" x14ac:dyDescent="0.3">
      <c r="A299" s="831" t="s">
        <v>2923</v>
      </c>
      <c r="B299" s="832" t="s">
        <v>2924</v>
      </c>
      <c r="C299" s="832" t="s">
        <v>580</v>
      </c>
      <c r="D299" s="832" t="s">
        <v>2891</v>
      </c>
      <c r="E299" s="832" t="s">
        <v>2919</v>
      </c>
      <c r="F299" s="832" t="s">
        <v>2978</v>
      </c>
      <c r="G299" s="832" t="s">
        <v>2980</v>
      </c>
      <c r="H299" s="849"/>
      <c r="I299" s="849"/>
      <c r="J299" s="832"/>
      <c r="K299" s="832"/>
      <c r="L299" s="849"/>
      <c r="M299" s="849"/>
      <c r="N299" s="832"/>
      <c r="O299" s="832"/>
      <c r="P299" s="849">
        <v>5</v>
      </c>
      <c r="Q299" s="849">
        <v>1260</v>
      </c>
      <c r="R299" s="837"/>
      <c r="S299" s="850">
        <v>252</v>
      </c>
    </row>
    <row r="300" spans="1:19" ht="14.4" customHeight="1" x14ac:dyDescent="0.3">
      <c r="A300" s="831" t="s">
        <v>2923</v>
      </c>
      <c r="B300" s="832" t="s">
        <v>2924</v>
      </c>
      <c r="C300" s="832" t="s">
        <v>580</v>
      </c>
      <c r="D300" s="832" t="s">
        <v>2892</v>
      </c>
      <c r="E300" s="832" t="s">
        <v>2919</v>
      </c>
      <c r="F300" s="832" t="s">
        <v>2978</v>
      </c>
      <c r="G300" s="832" t="s">
        <v>2980</v>
      </c>
      <c r="H300" s="849"/>
      <c r="I300" s="849"/>
      <c r="J300" s="832"/>
      <c r="K300" s="832"/>
      <c r="L300" s="849"/>
      <c r="M300" s="849"/>
      <c r="N300" s="832"/>
      <c r="O300" s="832"/>
      <c r="P300" s="849">
        <v>4</v>
      </c>
      <c r="Q300" s="849">
        <v>1008</v>
      </c>
      <c r="R300" s="837"/>
      <c r="S300" s="850">
        <v>252</v>
      </c>
    </row>
    <row r="301" spans="1:19" ht="14.4" customHeight="1" x14ac:dyDescent="0.3">
      <c r="A301" s="831" t="s">
        <v>2923</v>
      </c>
      <c r="B301" s="832" t="s">
        <v>2924</v>
      </c>
      <c r="C301" s="832" t="s">
        <v>580</v>
      </c>
      <c r="D301" s="832" t="s">
        <v>1476</v>
      </c>
      <c r="E301" s="832" t="s">
        <v>2919</v>
      </c>
      <c r="F301" s="832" t="s">
        <v>2978</v>
      </c>
      <c r="G301" s="832" t="s">
        <v>2979</v>
      </c>
      <c r="H301" s="849"/>
      <c r="I301" s="849"/>
      <c r="J301" s="832"/>
      <c r="K301" s="832"/>
      <c r="L301" s="849">
        <v>5</v>
      </c>
      <c r="M301" s="849">
        <v>1255</v>
      </c>
      <c r="N301" s="832">
        <v>1</v>
      </c>
      <c r="O301" s="832">
        <v>251</v>
      </c>
      <c r="P301" s="849">
        <v>7</v>
      </c>
      <c r="Q301" s="849">
        <v>1764</v>
      </c>
      <c r="R301" s="837">
        <v>1.4055776892430278</v>
      </c>
      <c r="S301" s="850">
        <v>252</v>
      </c>
    </row>
    <row r="302" spans="1:19" ht="14.4" customHeight="1" x14ac:dyDescent="0.3">
      <c r="A302" s="831" t="s">
        <v>2923</v>
      </c>
      <c r="B302" s="832" t="s">
        <v>2924</v>
      </c>
      <c r="C302" s="832" t="s">
        <v>580</v>
      </c>
      <c r="D302" s="832" t="s">
        <v>1476</v>
      </c>
      <c r="E302" s="832" t="s">
        <v>2919</v>
      </c>
      <c r="F302" s="832" t="s">
        <v>2978</v>
      </c>
      <c r="G302" s="832" t="s">
        <v>2980</v>
      </c>
      <c r="H302" s="849">
        <v>8</v>
      </c>
      <c r="I302" s="849">
        <v>2008</v>
      </c>
      <c r="J302" s="832"/>
      <c r="K302" s="832">
        <v>251</v>
      </c>
      <c r="L302" s="849"/>
      <c r="M302" s="849"/>
      <c r="N302" s="832"/>
      <c r="O302" s="832"/>
      <c r="P302" s="849">
        <v>1</v>
      </c>
      <c r="Q302" s="849">
        <v>252</v>
      </c>
      <c r="R302" s="837"/>
      <c r="S302" s="850">
        <v>252</v>
      </c>
    </row>
    <row r="303" spans="1:19" ht="14.4" customHeight="1" x14ac:dyDescent="0.3">
      <c r="A303" s="831" t="s">
        <v>2923</v>
      </c>
      <c r="B303" s="832" t="s">
        <v>2924</v>
      </c>
      <c r="C303" s="832" t="s">
        <v>580</v>
      </c>
      <c r="D303" s="832" t="s">
        <v>2893</v>
      </c>
      <c r="E303" s="832" t="s">
        <v>2919</v>
      </c>
      <c r="F303" s="832" t="s">
        <v>2969</v>
      </c>
      <c r="G303" s="832" t="s">
        <v>2970</v>
      </c>
      <c r="H303" s="849">
        <v>2</v>
      </c>
      <c r="I303" s="849">
        <v>74</v>
      </c>
      <c r="J303" s="832">
        <v>1</v>
      </c>
      <c r="K303" s="832">
        <v>37</v>
      </c>
      <c r="L303" s="849">
        <v>2</v>
      </c>
      <c r="M303" s="849">
        <v>74</v>
      </c>
      <c r="N303" s="832">
        <v>1</v>
      </c>
      <c r="O303" s="832">
        <v>37</v>
      </c>
      <c r="P303" s="849"/>
      <c r="Q303" s="849"/>
      <c r="R303" s="837"/>
      <c r="S303" s="850"/>
    </row>
    <row r="304" spans="1:19" ht="14.4" customHeight="1" x14ac:dyDescent="0.3">
      <c r="A304" s="831" t="s">
        <v>2923</v>
      </c>
      <c r="B304" s="832" t="s">
        <v>2924</v>
      </c>
      <c r="C304" s="832" t="s">
        <v>580</v>
      </c>
      <c r="D304" s="832" t="s">
        <v>2893</v>
      </c>
      <c r="E304" s="832" t="s">
        <v>2919</v>
      </c>
      <c r="F304" s="832" t="s">
        <v>2969</v>
      </c>
      <c r="G304" s="832" t="s">
        <v>2971</v>
      </c>
      <c r="H304" s="849">
        <v>10</v>
      </c>
      <c r="I304" s="849">
        <v>370</v>
      </c>
      <c r="J304" s="832">
        <v>1.6666666666666667</v>
      </c>
      <c r="K304" s="832">
        <v>37</v>
      </c>
      <c r="L304" s="849">
        <v>6</v>
      </c>
      <c r="M304" s="849">
        <v>222</v>
      </c>
      <c r="N304" s="832">
        <v>1</v>
      </c>
      <c r="O304" s="832">
        <v>37</v>
      </c>
      <c r="P304" s="849"/>
      <c r="Q304" s="849"/>
      <c r="R304" s="837"/>
      <c r="S304" s="850"/>
    </row>
    <row r="305" spans="1:19" ht="14.4" customHeight="1" x14ac:dyDescent="0.3">
      <c r="A305" s="831" t="s">
        <v>2923</v>
      </c>
      <c r="B305" s="832" t="s">
        <v>2924</v>
      </c>
      <c r="C305" s="832" t="s">
        <v>580</v>
      </c>
      <c r="D305" s="832" t="s">
        <v>2893</v>
      </c>
      <c r="E305" s="832" t="s">
        <v>2919</v>
      </c>
      <c r="F305" s="832" t="s">
        <v>2978</v>
      </c>
      <c r="G305" s="832" t="s">
        <v>2979</v>
      </c>
      <c r="H305" s="849">
        <v>100</v>
      </c>
      <c r="I305" s="849">
        <v>25100</v>
      </c>
      <c r="J305" s="832">
        <v>1.3513513513513513</v>
      </c>
      <c r="K305" s="832">
        <v>251</v>
      </c>
      <c r="L305" s="849">
        <v>74</v>
      </c>
      <c r="M305" s="849">
        <v>18574</v>
      </c>
      <c r="N305" s="832">
        <v>1</v>
      </c>
      <c r="O305" s="832">
        <v>251</v>
      </c>
      <c r="P305" s="849">
        <v>42</v>
      </c>
      <c r="Q305" s="849">
        <v>10584</v>
      </c>
      <c r="R305" s="837">
        <v>0.56982879293636268</v>
      </c>
      <c r="S305" s="850">
        <v>252</v>
      </c>
    </row>
    <row r="306" spans="1:19" ht="14.4" customHeight="1" x14ac:dyDescent="0.3">
      <c r="A306" s="831" t="s">
        <v>2923</v>
      </c>
      <c r="B306" s="832" t="s">
        <v>2924</v>
      </c>
      <c r="C306" s="832" t="s">
        <v>580</v>
      </c>
      <c r="D306" s="832" t="s">
        <v>2893</v>
      </c>
      <c r="E306" s="832" t="s">
        <v>2919</v>
      </c>
      <c r="F306" s="832" t="s">
        <v>2978</v>
      </c>
      <c r="G306" s="832" t="s">
        <v>2980</v>
      </c>
      <c r="H306" s="849">
        <v>154</v>
      </c>
      <c r="I306" s="849">
        <v>38654</v>
      </c>
      <c r="J306" s="832">
        <v>2.6101694915254239</v>
      </c>
      <c r="K306" s="832">
        <v>251</v>
      </c>
      <c r="L306" s="849">
        <v>59</v>
      </c>
      <c r="M306" s="849">
        <v>14809</v>
      </c>
      <c r="N306" s="832">
        <v>1</v>
      </c>
      <c r="O306" s="832">
        <v>251</v>
      </c>
      <c r="P306" s="849">
        <v>118</v>
      </c>
      <c r="Q306" s="849">
        <v>29736</v>
      </c>
      <c r="R306" s="837">
        <v>2.0079681274900398</v>
      </c>
      <c r="S306" s="850">
        <v>252</v>
      </c>
    </row>
    <row r="307" spans="1:19" ht="14.4" customHeight="1" x14ac:dyDescent="0.3">
      <c r="A307" s="831" t="s">
        <v>2923</v>
      </c>
      <c r="B307" s="832" t="s">
        <v>2924</v>
      </c>
      <c r="C307" s="832" t="s">
        <v>580</v>
      </c>
      <c r="D307" s="832" t="s">
        <v>1478</v>
      </c>
      <c r="E307" s="832" t="s">
        <v>2925</v>
      </c>
      <c r="F307" s="832" t="s">
        <v>2928</v>
      </c>
      <c r="G307" s="832" t="s">
        <v>2929</v>
      </c>
      <c r="H307" s="849">
        <v>1.2</v>
      </c>
      <c r="I307" s="849">
        <v>181.2</v>
      </c>
      <c r="J307" s="832">
        <v>0.79999999999999993</v>
      </c>
      <c r="K307" s="832">
        <v>151</v>
      </c>
      <c r="L307" s="849">
        <v>1.5</v>
      </c>
      <c r="M307" s="849">
        <v>226.5</v>
      </c>
      <c r="N307" s="832">
        <v>1</v>
      </c>
      <c r="O307" s="832">
        <v>151</v>
      </c>
      <c r="P307" s="849">
        <v>2.1</v>
      </c>
      <c r="Q307" s="849">
        <v>146.37</v>
      </c>
      <c r="R307" s="837">
        <v>0.64622516556291387</v>
      </c>
      <c r="S307" s="850">
        <v>69.7</v>
      </c>
    </row>
    <row r="308" spans="1:19" ht="14.4" customHeight="1" x14ac:dyDescent="0.3">
      <c r="A308" s="831" t="s">
        <v>2923</v>
      </c>
      <c r="B308" s="832" t="s">
        <v>2924</v>
      </c>
      <c r="C308" s="832" t="s">
        <v>580</v>
      </c>
      <c r="D308" s="832" t="s">
        <v>1478</v>
      </c>
      <c r="E308" s="832" t="s">
        <v>2925</v>
      </c>
      <c r="F308" s="832" t="s">
        <v>2930</v>
      </c>
      <c r="G308" s="832" t="s">
        <v>2931</v>
      </c>
      <c r="H308" s="849">
        <v>3</v>
      </c>
      <c r="I308" s="849">
        <v>760.65</v>
      </c>
      <c r="J308" s="832">
        <v>1.153846153846154</v>
      </c>
      <c r="K308" s="832">
        <v>253.54999999999998</v>
      </c>
      <c r="L308" s="849">
        <v>2.6</v>
      </c>
      <c r="M308" s="849">
        <v>659.2299999999999</v>
      </c>
      <c r="N308" s="832">
        <v>1</v>
      </c>
      <c r="O308" s="832">
        <v>253.54999999999995</v>
      </c>
      <c r="P308" s="849">
        <v>3.6</v>
      </c>
      <c r="Q308" s="849">
        <v>1323.72</v>
      </c>
      <c r="R308" s="837">
        <v>2.0079790058098088</v>
      </c>
      <c r="S308" s="850">
        <v>367.7</v>
      </c>
    </row>
    <row r="309" spans="1:19" ht="14.4" customHeight="1" x14ac:dyDescent="0.3">
      <c r="A309" s="831" t="s">
        <v>2923</v>
      </c>
      <c r="B309" s="832" t="s">
        <v>2924</v>
      </c>
      <c r="C309" s="832" t="s">
        <v>580</v>
      </c>
      <c r="D309" s="832" t="s">
        <v>1478</v>
      </c>
      <c r="E309" s="832" t="s">
        <v>2925</v>
      </c>
      <c r="F309" s="832" t="s">
        <v>2932</v>
      </c>
      <c r="G309" s="832" t="s">
        <v>1239</v>
      </c>
      <c r="H309" s="849">
        <v>0.1</v>
      </c>
      <c r="I309" s="849">
        <v>6.14</v>
      </c>
      <c r="J309" s="832"/>
      <c r="K309" s="832">
        <v>61.399999999999991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2923</v>
      </c>
      <c r="B310" s="832" t="s">
        <v>2924</v>
      </c>
      <c r="C310" s="832" t="s">
        <v>580</v>
      </c>
      <c r="D310" s="832" t="s">
        <v>1478</v>
      </c>
      <c r="E310" s="832" t="s">
        <v>2925</v>
      </c>
      <c r="F310" s="832" t="s">
        <v>2933</v>
      </c>
      <c r="G310" s="832" t="s">
        <v>671</v>
      </c>
      <c r="H310" s="849">
        <v>9</v>
      </c>
      <c r="I310" s="849">
        <v>123.66</v>
      </c>
      <c r="J310" s="832">
        <v>3</v>
      </c>
      <c r="K310" s="832">
        <v>13.74</v>
      </c>
      <c r="L310" s="849">
        <v>3</v>
      </c>
      <c r="M310" s="849">
        <v>41.22</v>
      </c>
      <c r="N310" s="832">
        <v>1</v>
      </c>
      <c r="O310" s="832">
        <v>13.74</v>
      </c>
      <c r="P310" s="849">
        <v>7</v>
      </c>
      <c r="Q310" s="849">
        <v>96.18</v>
      </c>
      <c r="R310" s="837">
        <v>2.3333333333333335</v>
      </c>
      <c r="S310" s="850">
        <v>13.74</v>
      </c>
    </row>
    <row r="311" spans="1:19" ht="14.4" customHeight="1" x14ac:dyDescent="0.3">
      <c r="A311" s="831" t="s">
        <v>2923</v>
      </c>
      <c r="B311" s="832" t="s">
        <v>2924</v>
      </c>
      <c r="C311" s="832" t="s">
        <v>580</v>
      </c>
      <c r="D311" s="832" t="s">
        <v>1478</v>
      </c>
      <c r="E311" s="832" t="s">
        <v>2925</v>
      </c>
      <c r="F311" s="832" t="s">
        <v>2934</v>
      </c>
      <c r="G311" s="832" t="s">
        <v>2935</v>
      </c>
      <c r="H311" s="849">
        <v>0.1</v>
      </c>
      <c r="I311" s="849">
        <v>17.7</v>
      </c>
      <c r="J311" s="832"/>
      <c r="K311" s="832">
        <v>176.99999999999997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2923</v>
      </c>
      <c r="B312" s="832" t="s">
        <v>2924</v>
      </c>
      <c r="C312" s="832" t="s">
        <v>580</v>
      </c>
      <c r="D312" s="832" t="s">
        <v>1478</v>
      </c>
      <c r="E312" s="832" t="s">
        <v>2925</v>
      </c>
      <c r="F312" s="832" t="s">
        <v>2937</v>
      </c>
      <c r="G312" s="832" t="s">
        <v>660</v>
      </c>
      <c r="H312" s="849">
        <v>0.1</v>
      </c>
      <c r="I312" s="849">
        <v>7.07</v>
      </c>
      <c r="J312" s="832">
        <v>0.125</v>
      </c>
      <c r="K312" s="832">
        <v>70.7</v>
      </c>
      <c r="L312" s="849">
        <v>0.8</v>
      </c>
      <c r="M312" s="849">
        <v>56.56</v>
      </c>
      <c r="N312" s="832">
        <v>1</v>
      </c>
      <c r="O312" s="832">
        <v>70.7</v>
      </c>
      <c r="P312" s="849">
        <v>0.6</v>
      </c>
      <c r="Q312" s="849">
        <v>51.059999999999995</v>
      </c>
      <c r="R312" s="837">
        <v>0.90275813295615259</v>
      </c>
      <c r="S312" s="850">
        <v>85.1</v>
      </c>
    </row>
    <row r="313" spans="1:19" ht="14.4" customHeight="1" x14ac:dyDescent="0.3">
      <c r="A313" s="831" t="s">
        <v>2923</v>
      </c>
      <c r="B313" s="832" t="s">
        <v>2924</v>
      </c>
      <c r="C313" s="832" t="s">
        <v>580</v>
      </c>
      <c r="D313" s="832" t="s">
        <v>1478</v>
      </c>
      <c r="E313" s="832" t="s">
        <v>2925</v>
      </c>
      <c r="F313" s="832" t="s">
        <v>2938</v>
      </c>
      <c r="G313" s="832" t="s">
        <v>2939</v>
      </c>
      <c r="H313" s="849"/>
      <c r="I313" s="849"/>
      <c r="J313" s="832"/>
      <c r="K313" s="832"/>
      <c r="L313" s="849">
        <v>0.1</v>
      </c>
      <c r="M313" s="849">
        <v>6.97</v>
      </c>
      <c r="N313" s="832">
        <v>1</v>
      </c>
      <c r="O313" s="832">
        <v>69.699999999999989</v>
      </c>
      <c r="P313" s="849"/>
      <c r="Q313" s="849"/>
      <c r="R313" s="837"/>
      <c r="S313" s="850"/>
    </row>
    <row r="314" spans="1:19" ht="14.4" customHeight="1" x14ac:dyDescent="0.3">
      <c r="A314" s="831" t="s">
        <v>2923</v>
      </c>
      <c r="B314" s="832" t="s">
        <v>2924</v>
      </c>
      <c r="C314" s="832" t="s">
        <v>580</v>
      </c>
      <c r="D314" s="832" t="s">
        <v>1478</v>
      </c>
      <c r="E314" s="832" t="s">
        <v>2925</v>
      </c>
      <c r="F314" s="832" t="s">
        <v>2940</v>
      </c>
      <c r="G314" s="832" t="s">
        <v>655</v>
      </c>
      <c r="H314" s="849">
        <v>0.60000000000000009</v>
      </c>
      <c r="I314" s="849">
        <v>390</v>
      </c>
      <c r="J314" s="832">
        <v>1.5</v>
      </c>
      <c r="K314" s="832">
        <v>649.99999999999989</v>
      </c>
      <c r="L314" s="849">
        <v>0.4</v>
      </c>
      <c r="M314" s="849">
        <v>260</v>
      </c>
      <c r="N314" s="832">
        <v>1</v>
      </c>
      <c r="O314" s="832">
        <v>650</v>
      </c>
      <c r="P314" s="849">
        <v>1.7999999999999998</v>
      </c>
      <c r="Q314" s="849">
        <v>1170</v>
      </c>
      <c r="R314" s="837">
        <v>4.5</v>
      </c>
      <c r="S314" s="850">
        <v>650.00000000000011</v>
      </c>
    </row>
    <row r="315" spans="1:19" ht="14.4" customHeight="1" x14ac:dyDescent="0.3">
      <c r="A315" s="831" t="s">
        <v>2923</v>
      </c>
      <c r="B315" s="832" t="s">
        <v>2924</v>
      </c>
      <c r="C315" s="832" t="s">
        <v>580</v>
      </c>
      <c r="D315" s="832" t="s">
        <v>1478</v>
      </c>
      <c r="E315" s="832" t="s">
        <v>2925</v>
      </c>
      <c r="F315" s="832" t="s">
        <v>2941</v>
      </c>
      <c r="G315" s="832" t="s">
        <v>658</v>
      </c>
      <c r="H315" s="849">
        <v>2</v>
      </c>
      <c r="I315" s="849">
        <v>42.26</v>
      </c>
      <c r="J315" s="832"/>
      <c r="K315" s="832">
        <v>21.13</v>
      </c>
      <c r="L315" s="849"/>
      <c r="M315" s="849"/>
      <c r="N315" s="832"/>
      <c r="O315" s="832"/>
      <c r="P315" s="849">
        <v>1</v>
      </c>
      <c r="Q315" s="849">
        <v>16.8</v>
      </c>
      <c r="R315" s="837"/>
      <c r="S315" s="850">
        <v>16.8</v>
      </c>
    </row>
    <row r="316" spans="1:19" ht="14.4" customHeight="1" x14ac:dyDescent="0.3">
      <c r="A316" s="831" t="s">
        <v>2923</v>
      </c>
      <c r="B316" s="832" t="s">
        <v>2924</v>
      </c>
      <c r="C316" s="832" t="s">
        <v>580</v>
      </c>
      <c r="D316" s="832" t="s">
        <v>1478</v>
      </c>
      <c r="E316" s="832" t="s">
        <v>2925</v>
      </c>
      <c r="F316" s="832" t="s">
        <v>2945</v>
      </c>
      <c r="G316" s="832" t="s">
        <v>794</v>
      </c>
      <c r="H316" s="849">
        <v>0.03</v>
      </c>
      <c r="I316" s="849">
        <v>6.02</v>
      </c>
      <c r="J316" s="832"/>
      <c r="K316" s="832">
        <v>200.66666666666666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2923</v>
      </c>
      <c r="B317" s="832" t="s">
        <v>2924</v>
      </c>
      <c r="C317" s="832" t="s">
        <v>580</v>
      </c>
      <c r="D317" s="832" t="s">
        <v>1478</v>
      </c>
      <c r="E317" s="832" t="s">
        <v>2925</v>
      </c>
      <c r="F317" s="832" t="s">
        <v>2946</v>
      </c>
      <c r="G317" s="832" t="s">
        <v>794</v>
      </c>
      <c r="H317" s="849">
        <v>1.05</v>
      </c>
      <c r="I317" s="849">
        <v>255.57</v>
      </c>
      <c r="J317" s="832">
        <v>1.05</v>
      </c>
      <c r="K317" s="832">
        <v>243.39999999999998</v>
      </c>
      <c r="L317" s="849">
        <v>1</v>
      </c>
      <c r="M317" s="849">
        <v>243.39999999999998</v>
      </c>
      <c r="N317" s="832">
        <v>1</v>
      </c>
      <c r="O317" s="832">
        <v>243.39999999999998</v>
      </c>
      <c r="P317" s="849">
        <v>1.1499999999999999</v>
      </c>
      <c r="Q317" s="849">
        <v>279.90999999999997</v>
      </c>
      <c r="R317" s="837">
        <v>1.1499999999999999</v>
      </c>
      <c r="S317" s="850">
        <v>243.39999999999998</v>
      </c>
    </row>
    <row r="318" spans="1:19" ht="14.4" customHeight="1" x14ac:dyDescent="0.3">
      <c r="A318" s="831" t="s">
        <v>2923</v>
      </c>
      <c r="B318" s="832" t="s">
        <v>2924</v>
      </c>
      <c r="C318" s="832" t="s">
        <v>580</v>
      </c>
      <c r="D318" s="832" t="s">
        <v>1478</v>
      </c>
      <c r="E318" s="832" t="s">
        <v>2925</v>
      </c>
      <c r="F318" s="832" t="s">
        <v>2947</v>
      </c>
      <c r="G318" s="832" t="s">
        <v>2948</v>
      </c>
      <c r="H318" s="849">
        <v>0.30000000000000004</v>
      </c>
      <c r="I318" s="849">
        <v>11.25</v>
      </c>
      <c r="J318" s="832">
        <v>1.5</v>
      </c>
      <c r="K318" s="832">
        <v>37.499999999999993</v>
      </c>
      <c r="L318" s="849">
        <v>0.2</v>
      </c>
      <c r="M318" s="849">
        <v>7.5</v>
      </c>
      <c r="N318" s="832">
        <v>1</v>
      </c>
      <c r="O318" s="832">
        <v>37.5</v>
      </c>
      <c r="P318" s="849">
        <v>0.89999999999999991</v>
      </c>
      <c r="Q318" s="849">
        <v>33.75</v>
      </c>
      <c r="R318" s="837">
        <v>4.5</v>
      </c>
      <c r="S318" s="850">
        <v>37.500000000000007</v>
      </c>
    </row>
    <row r="319" spans="1:19" ht="14.4" customHeight="1" x14ac:dyDescent="0.3">
      <c r="A319" s="831" t="s">
        <v>2923</v>
      </c>
      <c r="B319" s="832" t="s">
        <v>2924</v>
      </c>
      <c r="C319" s="832" t="s">
        <v>580</v>
      </c>
      <c r="D319" s="832" t="s">
        <v>1478</v>
      </c>
      <c r="E319" s="832" t="s">
        <v>2949</v>
      </c>
      <c r="F319" s="832" t="s">
        <v>2950</v>
      </c>
      <c r="G319" s="832" t="s">
        <v>2951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242.64</v>
      </c>
      <c r="R319" s="837"/>
      <c r="S319" s="850">
        <v>242.64</v>
      </c>
    </row>
    <row r="320" spans="1:19" ht="14.4" customHeight="1" x14ac:dyDescent="0.3">
      <c r="A320" s="831" t="s">
        <v>2923</v>
      </c>
      <c r="B320" s="832" t="s">
        <v>2924</v>
      </c>
      <c r="C320" s="832" t="s">
        <v>580</v>
      </c>
      <c r="D320" s="832" t="s">
        <v>1478</v>
      </c>
      <c r="E320" s="832" t="s">
        <v>2949</v>
      </c>
      <c r="F320" s="832" t="s">
        <v>2953</v>
      </c>
      <c r="G320" s="832" t="s">
        <v>2954</v>
      </c>
      <c r="H320" s="849">
        <v>2</v>
      </c>
      <c r="I320" s="849">
        <v>485.28</v>
      </c>
      <c r="J320" s="832"/>
      <c r="K320" s="832">
        <v>242.64</v>
      </c>
      <c r="L320" s="849"/>
      <c r="M320" s="849"/>
      <c r="N320" s="832"/>
      <c r="O320" s="832"/>
      <c r="P320" s="849">
        <v>2</v>
      </c>
      <c r="Q320" s="849">
        <v>485.28</v>
      </c>
      <c r="R320" s="837"/>
      <c r="S320" s="850">
        <v>242.64</v>
      </c>
    </row>
    <row r="321" spans="1:19" ht="14.4" customHeight="1" x14ac:dyDescent="0.3">
      <c r="A321" s="831" t="s">
        <v>2923</v>
      </c>
      <c r="B321" s="832" t="s">
        <v>2924</v>
      </c>
      <c r="C321" s="832" t="s">
        <v>580</v>
      </c>
      <c r="D321" s="832" t="s">
        <v>1478</v>
      </c>
      <c r="E321" s="832" t="s">
        <v>2949</v>
      </c>
      <c r="F321" s="832" t="s">
        <v>2953</v>
      </c>
      <c r="G321" s="832" t="s">
        <v>2955</v>
      </c>
      <c r="H321" s="849">
        <v>4</v>
      </c>
      <c r="I321" s="849">
        <v>970.56</v>
      </c>
      <c r="J321" s="832">
        <v>4</v>
      </c>
      <c r="K321" s="832">
        <v>242.64</v>
      </c>
      <c r="L321" s="849">
        <v>1</v>
      </c>
      <c r="M321" s="849">
        <v>242.64</v>
      </c>
      <c r="N321" s="832">
        <v>1</v>
      </c>
      <c r="O321" s="832">
        <v>242.64</v>
      </c>
      <c r="P321" s="849"/>
      <c r="Q321" s="849"/>
      <c r="R321" s="837"/>
      <c r="S321" s="850"/>
    </row>
    <row r="322" spans="1:19" ht="14.4" customHeight="1" x14ac:dyDescent="0.3">
      <c r="A322" s="831" t="s">
        <v>2923</v>
      </c>
      <c r="B322" s="832" t="s">
        <v>2924</v>
      </c>
      <c r="C322" s="832" t="s">
        <v>580</v>
      </c>
      <c r="D322" s="832" t="s">
        <v>1478</v>
      </c>
      <c r="E322" s="832" t="s">
        <v>2949</v>
      </c>
      <c r="F322" s="832" t="s">
        <v>2956</v>
      </c>
      <c r="G322" s="832" t="s">
        <v>2957</v>
      </c>
      <c r="H322" s="849">
        <v>2</v>
      </c>
      <c r="I322" s="849">
        <v>485.28</v>
      </c>
      <c r="J322" s="832"/>
      <c r="K322" s="832">
        <v>242.64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2923</v>
      </c>
      <c r="B323" s="832" t="s">
        <v>2924</v>
      </c>
      <c r="C323" s="832" t="s">
        <v>580</v>
      </c>
      <c r="D323" s="832" t="s">
        <v>1478</v>
      </c>
      <c r="E323" s="832" t="s">
        <v>2949</v>
      </c>
      <c r="F323" s="832" t="s">
        <v>2959</v>
      </c>
      <c r="G323" s="832" t="s">
        <v>2960</v>
      </c>
      <c r="H323" s="849">
        <v>20</v>
      </c>
      <c r="I323" s="849">
        <v>8980</v>
      </c>
      <c r="J323" s="832">
        <v>1.4285714285714286</v>
      </c>
      <c r="K323" s="832">
        <v>449</v>
      </c>
      <c r="L323" s="849">
        <v>14</v>
      </c>
      <c r="M323" s="849">
        <v>6286</v>
      </c>
      <c r="N323" s="832">
        <v>1</v>
      </c>
      <c r="O323" s="832">
        <v>449</v>
      </c>
      <c r="P323" s="849">
        <v>30</v>
      </c>
      <c r="Q323" s="849">
        <v>13470</v>
      </c>
      <c r="R323" s="837">
        <v>2.1428571428571428</v>
      </c>
      <c r="S323" s="850">
        <v>449</v>
      </c>
    </row>
    <row r="324" spans="1:19" ht="14.4" customHeight="1" x14ac:dyDescent="0.3">
      <c r="A324" s="831" t="s">
        <v>2923</v>
      </c>
      <c r="B324" s="832" t="s">
        <v>2924</v>
      </c>
      <c r="C324" s="832" t="s">
        <v>580</v>
      </c>
      <c r="D324" s="832" t="s">
        <v>1478</v>
      </c>
      <c r="E324" s="832" t="s">
        <v>2949</v>
      </c>
      <c r="F324" s="832" t="s">
        <v>2959</v>
      </c>
      <c r="G324" s="832" t="s">
        <v>2961</v>
      </c>
      <c r="H324" s="849">
        <v>13</v>
      </c>
      <c r="I324" s="849">
        <v>5837</v>
      </c>
      <c r="J324" s="832">
        <v>0.54166666666666663</v>
      </c>
      <c r="K324" s="832">
        <v>449</v>
      </c>
      <c r="L324" s="849">
        <v>24</v>
      </c>
      <c r="M324" s="849">
        <v>10776</v>
      </c>
      <c r="N324" s="832">
        <v>1</v>
      </c>
      <c r="O324" s="832">
        <v>449</v>
      </c>
      <c r="P324" s="849">
        <v>11</v>
      </c>
      <c r="Q324" s="849">
        <v>4939</v>
      </c>
      <c r="R324" s="837">
        <v>0.45833333333333331</v>
      </c>
      <c r="S324" s="850">
        <v>449</v>
      </c>
    </row>
    <row r="325" spans="1:19" ht="14.4" customHeight="1" x14ac:dyDescent="0.3">
      <c r="A325" s="831" t="s">
        <v>2923</v>
      </c>
      <c r="B325" s="832" t="s">
        <v>2924</v>
      </c>
      <c r="C325" s="832" t="s">
        <v>580</v>
      </c>
      <c r="D325" s="832" t="s">
        <v>1478</v>
      </c>
      <c r="E325" s="832" t="s">
        <v>2949</v>
      </c>
      <c r="F325" s="832" t="s">
        <v>2962</v>
      </c>
      <c r="G325" s="832" t="s">
        <v>2960</v>
      </c>
      <c r="H325" s="849">
        <v>11</v>
      </c>
      <c r="I325" s="849">
        <v>5500</v>
      </c>
      <c r="J325" s="832">
        <v>0.7857142857142857</v>
      </c>
      <c r="K325" s="832">
        <v>500</v>
      </c>
      <c r="L325" s="849">
        <v>14</v>
      </c>
      <c r="M325" s="849">
        <v>7000</v>
      </c>
      <c r="N325" s="832">
        <v>1</v>
      </c>
      <c r="O325" s="832">
        <v>500</v>
      </c>
      <c r="P325" s="849">
        <v>9</v>
      </c>
      <c r="Q325" s="849">
        <v>4500</v>
      </c>
      <c r="R325" s="837">
        <v>0.6428571428571429</v>
      </c>
      <c r="S325" s="850">
        <v>500</v>
      </c>
    </row>
    <row r="326" spans="1:19" ht="14.4" customHeight="1" x14ac:dyDescent="0.3">
      <c r="A326" s="831" t="s">
        <v>2923</v>
      </c>
      <c r="B326" s="832" t="s">
        <v>2924</v>
      </c>
      <c r="C326" s="832" t="s">
        <v>580</v>
      </c>
      <c r="D326" s="832" t="s">
        <v>1478</v>
      </c>
      <c r="E326" s="832" t="s">
        <v>2949</v>
      </c>
      <c r="F326" s="832" t="s">
        <v>2962</v>
      </c>
      <c r="G326" s="832" t="s">
        <v>2961</v>
      </c>
      <c r="H326" s="849"/>
      <c r="I326" s="849"/>
      <c r="J326" s="832"/>
      <c r="K326" s="832"/>
      <c r="L326" s="849">
        <v>10</v>
      </c>
      <c r="M326" s="849">
        <v>5000</v>
      </c>
      <c r="N326" s="832">
        <v>1</v>
      </c>
      <c r="O326" s="832">
        <v>500</v>
      </c>
      <c r="P326" s="849"/>
      <c r="Q326" s="849"/>
      <c r="R326" s="837"/>
      <c r="S326" s="850"/>
    </row>
    <row r="327" spans="1:19" ht="14.4" customHeight="1" x14ac:dyDescent="0.3">
      <c r="A327" s="831" t="s">
        <v>2923</v>
      </c>
      <c r="B327" s="832" t="s">
        <v>2924</v>
      </c>
      <c r="C327" s="832" t="s">
        <v>580</v>
      </c>
      <c r="D327" s="832" t="s">
        <v>1478</v>
      </c>
      <c r="E327" s="832" t="s">
        <v>2919</v>
      </c>
      <c r="F327" s="832" t="s">
        <v>2963</v>
      </c>
      <c r="G327" s="832" t="s">
        <v>2964</v>
      </c>
      <c r="H327" s="849">
        <v>2</v>
      </c>
      <c r="I327" s="849">
        <v>156</v>
      </c>
      <c r="J327" s="832">
        <v>0.5</v>
      </c>
      <c r="K327" s="832">
        <v>78</v>
      </c>
      <c r="L327" s="849">
        <v>4</v>
      </c>
      <c r="M327" s="849">
        <v>312</v>
      </c>
      <c r="N327" s="832">
        <v>1</v>
      </c>
      <c r="O327" s="832">
        <v>78</v>
      </c>
      <c r="P327" s="849">
        <v>3</v>
      </c>
      <c r="Q327" s="849">
        <v>234</v>
      </c>
      <c r="R327" s="837">
        <v>0.75</v>
      </c>
      <c r="S327" s="850">
        <v>78</v>
      </c>
    </row>
    <row r="328" spans="1:19" ht="14.4" customHeight="1" x14ac:dyDescent="0.3">
      <c r="A328" s="831" t="s">
        <v>2923</v>
      </c>
      <c r="B328" s="832" t="s">
        <v>2924</v>
      </c>
      <c r="C328" s="832" t="s">
        <v>580</v>
      </c>
      <c r="D328" s="832" t="s">
        <v>1478</v>
      </c>
      <c r="E328" s="832" t="s">
        <v>2919</v>
      </c>
      <c r="F328" s="832" t="s">
        <v>2963</v>
      </c>
      <c r="G328" s="832" t="s">
        <v>2965</v>
      </c>
      <c r="H328" s="849">
        <v>1</v>
      </c>
      <c r="I328" s="849">
        <v>78</v>
      </c>
      <c r="J328" s="832">
        <v>0.5</v>
      </c>
      <c r="K328" s="832">
        <v>78</v>
      </c>
      <c r="L328" s="849">
        <v>2</v>
      </c>
      <c r="M328" s="849">
        <v>156</v>
      </c>
      <c r="N328" s="832">
        <v>1</v>
      </c>
      <c r="O328" s="832">
        <v>78</v>
      </c>
      <c r="P328" s="849">
        <v>4</v>
      </c>
      <c r="Q328" s="849">
        <v>312</v>
      </c>
      <c r="R328" s="837">
        <v>2</v>
      </c>
      <c r="S328" s="850">
        <v>78</v>
      </c>
    </row>
    <row r="329" spans="1:19" ht="14.4" customHeight="1" x14ac:dyDescent="0.3">
      <c r="A329" s="831" t="s">
        <v>2923</v>
      </c>
      <c r="B329" s="832" t="s">
        <v>2924</v>
      </c>
      <c r="C329" s="832" t="s">
        <v>580</v>
      </c>
      <c r="D329" s="832" t="s">
        <v>1478</v>
      </c>
      <c r="E329" s="832" t="s">
        <v>2919</v>
      </c>
      <c r="F329" s="832" t="s">
        <v>2966</v>
      </c>
      <c r="G329" s="832" t="s">
        <v>2967</v>
      </c>
      <c r="H329" s="849">
        <v>67</v>
      </c>
      <c r="I329" s="849">
        <v>9782</v>
      </c>
      <c r="J329" s="832">
        <v>3.3272108843537413</v>
      </c>
      <c r="K329" s="832">
        <v>146</v>
      </c>
      <c r="L329" s="849">
        <v>20</v>
      </c>
      <c r="M329" s="849">
        <v>2940</v>
      </c>
      <c r="N329" s="832">
        <v>1</v>
      </c>
      <c r="O329" s="832">
        <v>147</v>
      </c>
      <c r="P329" s="849">
        <v>52</v>
      </c>
      <c r="Q329" s="849">
        <v>7644</v>
      </c>
      <c r="R329" s="837">
        <v>2.6</v>
      </c>
      <c r="S329" s="850">
        <v>147</v>
      </c>
    </row>
    <row r="330" spans="1:19" ht="14.4" customHeight="1" x14ac:dyDescent="0.3">
      <c r="A330" s="831" t="s">
        <v>2923</v>
      </c>
      <c r="B330" s="832" t="s">
        <v>2924</v>
      </c>
      <c r="C330" s="832" t="s">
        <v>580</v>
      </c>
      <c r="D330" s="832" t="s">
        <v>1478</v>
      </c>
      <c r="E330" s="832" t="s">
        <v>2919</v>
      </c>
      <c r="F330" s="832" t="s">
        <v>2966</v>
      </c>
      <c r="G330" s="832" t="s">
        <v>2968</v>
      </c>
      <c r="H330" s="849">
        <v>24</v>
      </c>
      <c r="I330" s="849">
        <v>3504</v>
      </c>
      <c r="J330" s="832">
        <v>0.39076614252258279</v>
      </c>
      <c r="K330" s="832">
        <v>146</v>
      </c>
      <c r="L330" s="849">
        <v>61</v>
      </c>
      <c r="M330" s="849">
        <v>8967</v>
      </c>
      <c r="N330" s="832">
        <v>1</v>
      </c>
      <c r="O330" s="832">
        <v>147</v>
      </c>
      <c r="P330" s="849">
        <v>40</v>
      </c>
      <c r="Q330" s="849">
        <v>5880</v>
      </c>
      <c r="R330" s="837">
        <v>0.65573770491803274</v>
      </c>
      <c r="S330" s="850">
        <v>147</v>
      </c>
    </row>
    <row r="331" spans="1:19" ht="14.4" customHeight="1" x14ac:dyDescent="0.3">
      <c r="A331" s="831" t="s">
        <v>2923</v>
      </c>
      <c r="B331" s="832" t="s">
        <v>2924</v>
      </c>
      <c r="C331" s="832" t="s">
        <v>580</v>
      </c>
      <c r="D331" s="832" t="s">
        <v>1478</v>
      </c>
      <c r="E331" s="832" t="s">
        <v>2919</v>
      </c>
      <c r="F331" s="832" t="s">
        <v>2969</v>
      </c>
      <c r="G331" s="832" t="s">
        <v>2970</v>
      </c>
      <c r="H331" s="849">
        <v>9</v>
      </c>
      <c r="I331" s="849">
        <v>333</v>
      </c>
      <c r="J331" s="832">
        <v>1.8</v>
      </c>
      <c r="K331" s="832">
        <v>37</v>
      </c>
      <c r="L331" s="849">
        <v>5</v>
      </c>
      <c r="M331" s="849">
        <v>185</v>
      </c>
      <c r="N331" s="832">
        <v>1</v>
      </c>
      <c r="O331" s="832">
        <v>37</v>
      </c>
      <c r="P331" s="849">
        <v>2</v>
      </c>
      <c r="Q331" s="849">
        <v>74</v>
      </c>
      <c r="R331" s="837">
        <v>0.4</v>
      </c>
      <c r="S331" s="850">
        <v>37</v>
      </c>
    </row>
    <row r="332" spans="1:19" ht="14.4" customHeight="1" x14ac:dyDescent="0.3">
      <c r="A332" s="831" t="s">
        <v>2923</v>
      </c>
      <c r="B332" s="832" t="s">
        <v>2924</v>
      </c>
      <c r="C332" s="832" t="s">
        <v>580</v>
      </c>
      <c r="D332" s="832" t="s">
        <v>1478</v>
      </c>
      <c r="E332" s="832" t="s">
        <v>2919</v>
      </c>
      <c r="F332" s="832" t="s">
        <v>2969</v>
      </c>
      <c r="G332" s="832" t="s">
        <v>2971</v>
      </c>
      <c r="H332" s="849">
        <v>12</v>
      </c>
      <c r="I332" s="849">
        <v>444</v>
      </c>
      <c r="J332" s="832">
        <v>2</v>
      </c>
      <c r="K332" s="832">
        <v>37</v>
      </c>
      <c r="L332" s="849">
        <v>6</v>
      </c>
      <c r="M332" s="849">
        <v>222</v>
      </c>
      <c r="N332" s="832">
        <v>1</v>
      </c>
      <c r="O332" s="832">
        <v>37</v>
      </c>
      <c r="P332" s="849">
        <v>4</v>
      </c>
      <c r="Q332" s="849">
        <v>148</v>
      </c>
      <c r="R332" s="837">
        <v>0.66666666666666663</v>
      </c>
      <c r="S332" s="850">
        <v>37</v>
      </c>
    </row>
    <row r="333" spans="1:19" ht="14.4" customHeight="1" x14ac:dyDescent="0.3">
      <c r="A333" s="831" t="s">
        <v>2923</v>
      </c>
      <c r="B333" s="832" t="s">
        <v>2924</v>
      </c>
      <c r="C333" s="832" t="s">
        <v>580</v>
      </c>
      <c r="D333" s="832" t="s">
        <v>1478</v>
      </c>
      <c r="E333" s="832" t="s">
        <v>2919</v>
      </c>
      <c r="F333" s="832" t="s">
        <v>2972</v>
      </c>
      <c r="G333" s="832" t="s">
        <v>2974</v>
      </c>
      <c r="H333" s="849">
        <v>1</v>
      </c>
      <c r="I333" s="849">
        <v>116</v>
      </c>
      <c r="J333" s="832">
        <v>0.2</v>
      </c>
      <c r="K333" s="832">
        <v>116</v>
      </c>
      <c r="L333" s="849">
        <v>5</v>
      </c>
      <c r="M333" s="849">
        <v>580</v>
      </c>
      <c r="N333" s="832">
        <v>1</v>
      </c>
      <c r="O333" s="832">
        <v>116</v>
      </c>
      <c r="P333" s="849"/>
      <c r="Q333" s="849"/>
      <c r="R333" s="837"/>
      <c r="S333" s="850"/>
    </row>
    <row r="334" spans="1:19" ht="14.4" customHeight="1" x14ac:dyDescent="0.3">
      <c r="A334" s="831" t="s">
        <v>2923</v>
      </c>
      <c r="B334" s="832" t="s">
        <v>2924</v>
      </c>
      <c r="C334" s="832" t="s">
        <v>580</v>
      </c>
      <c r="D334" s="832" t="s">
        <v>1478</v>
      </c>
      <c r="E334" s="832" t="s">
        <v>2919</v>
      </c>
      <c r="F334" s="832" t="s">
        <v>2975</v>
      </c>
      <c r="G334" s="832" t="s">
        <v>2976</v>
      </c>
      <c r="H334" s="849">
        <v>2</v>
      </c>
      <c r="I334" s="849">
        <v>258</v>
      </c>
      <c r="J334" s="832"/>
      <c r="K334" s="832">
        <v>129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2923</v>
      </c>
      <c r="B335" s="832" t="s">
        <v>2924</v>
      </c>
      <c r="C335" s="832" t="s">
        <v>580</v>
      </c>
      <c r="D335" s="832" t="s">
        <v>1478</v>
      </c>
      <c r="E335" s="832" t="s">
        <v>2919</v>
      </c>
      <c r="F335" s="832" t="s">
        <v>2975</v>
      </c>
      <c r="G335" s="832" t="s">
        <v>2977</v>
      </c>
      <c r="H335" s="849"/>
      <c r="I335" s="849"/>
      <c r="J335" s="832"/>
      <c r="K335" s="832"/>
      <c r="L335" s="849">
        <v>2</v>
      </c>
      <c r="M335" s="849">
        <v>258</v>
      </c>
      <c r="N335" s="832">
        <v>1</v>
      </c>
      <c r="O335" s="832">
        <v>129</v>
      </c>
      <c r="P335" s="849">
        <v>2</v>
      </c>
      <c r="Q335" s="849">
        <v>260</v>
      </c>
      <c r="R335" s="837">
        <v>1.0077519379844961</v>
      </c>
      <c r="S335" s="850">
        <v>130</v>
      </c>
    </row>
    <row r="336" spans="1:19" ht="14.4" customHeight="1" x14ac:dyDescent="0.3">
      <c r="A336" s="831" t="s">
        <v>2923</v>
      </c>
      <c r="B336" s="832" t="s">
        <v>2924</v>
      </c>
      <c r="C336" s="832" t="s">
        <v>580</v>
      </c>
      <c r="D336" s="832" t="s">
        <v>1478</v>
      </c>
      <c r="E336" s="832" t="s">
        <v>2919</v>
      </c>
      <c r="F336" s="832" t="s">
        <v>2978</v>
      </c>
      <c r="G336" s="832" t="s">
        <v>2980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252</v>
      </c>
      <c r="R336" s="837"/>
      <c r="S336" s="850">
        <v>252</v>
      </c>
    </row>
    <row r="337" spans="1:19" ht="14.4" customHeight="1" x14ac:dyDescent="0.3">
      <c r="A337" s="831" t="s">
        <v>2923</v>
      </c>
      <c r="B337" s="832" t="s">
        <v>2924</v>
      </c>
      <c r="C337" s="832" t="s">
        <v>580</v>
      </c>
      <c r="D337" s="832" t="s">
        <v>1478</v>
      </c>
      <c r="E337" s="832" t="s">
        <v>2919</v>
      </c>
      <c r="F337" s="832" t="s">
        <v>2981</v>
      </c>
      <c r="G337" s="832" t="s">
        <v>2982</v>
      </c>
      <c r="H337" s="849">
        <v>9</v>
      </c>
      <c r="I337" s="849">
        <v>6309</v>
      </c>
      <c r="J337" s="832">
        <v>3</v>
      </c>
      <c r="K337" s="832">
        <v>701</v>
      </c>
      <c r="L337" s="849">
        <v>3</v>
      </c>
      <c r="M337" s="849">
        <v>2103</v>
      </c>
      <c r="N337" s="832">
        <v>1</v>
      </c>
      <c r="O337" s="832">
        <v>701</v>
      </c>
      <c r="P337" s="849">
        <v>4</v>
      </c>
      <c r="Q337" s="849">
        <v>2808</v>
      </c>
      <c r="R337" s="837">
        <v>1.3352353780313837</v>
      </c>
      <c r="S337" s="850">
        <v>702</v>
      </c>
    </row>
    <row r="338" spans="1:19" ht="14.4" customHeight="1" x14ac:dyDescent="0.3">
      <c r="A338" s="831" t="s">
        <v>2923</v>
      </c>
      <c r="B338" s="832" t="s">
        <v>2924</v>
      </c>
      <c r="C338" s="832" t="s">
        <v>580</v>
      </c>
      <c r="D338" s="832" t="s">
        <v>1478</v>
      </c>
      <c r="E338" s="832" t="s">
        <v>2919</v>
      </c>
      <c r="F338" s="832" t="s">
        <v>2981</v>
      </c>
      <c r="G338" s="832" t="s">
        <v>2983</v>
      </c>
      <c r="H338" s="849">
        <v>9</v>
      </c>
      <c r="I338" s="849">
        <v>6309</v>
      </c>
      <c r="J338" s="832">
        <v>2.25</v>
      </c>
      <c r="K338" s="832">
        <v>701</v>
      </c>
      <c r="L338" s="849">
        <v>4</v>
      </c>
      <c r="M338" s="849">
        <v>2804</v>
      </c>
      <c r="N338" s="832">
        <v>1</v>
      </c>
      <c r="O338" s="832">
        <v>701</v>
      </c>
      <c r="P338" s="849">
        <v>2</v>
      </c>
      <c r="Q338" s="849">
        <v>1404</v>
      </c>
      <c r="R338" s="837">
        <v>0.50071326676176886</v>
      </c>
      <c r="S338" s="850">
        <v>702</v>
      </c>
    </row>
    <row r="339" spans="1:19" ht="14.4" customHeight="1" x14ac:dyDescent="0.3">
      <c r="A339" s="831" t="s">
        <v>2923</v>
      </c>
      <c r="B339" s="832" t="s">
        <v>2924</v>
      </c>
      <c r="C339" s="832" t="s">
        <v>580</v>
      </c>
      <c r="D339" s="832" t="s">
        <v>1478</v>
      </c>
      <c r="E339" s="832" t="s">
        <v>2919</v>
      </c>
      <c r="F339" s="832" t="s">
        <v>2984</v>
      </c>
      <c r="G339" s="832" t="s">
        <v>2985</v>
      </c>
      <c r="H339" s="849"/>
      <c r="I339" s="849"/>
      <c r="J339" s="832"/>
      <c r="K339" s="832"/>
      <c r="L339" s="849">
        <v>1</v>
      </c>
      <c r="M339" s="849">
        <v>355</v>
      </c>
      <c r="N339" s="832">
        <v>1</v>
      </c>
      <c r="O339" s="832">
        <v>355</v>
      </c>
      <c r="P339" s="849"/>
      <c r="Q339" s="849"/>
      <c r="R339" s="837"/>
      <c r="S339" s="850"/>
    </row>
    <row r="340" spans="1:19" ht="14.4" customHeight="1" x14ac:dyDescent="0.3">
      <c r="A340" s="831" t="s">
        <v>2923</v>
      </c>
      <c r="B340" s="832" t="s">
        <v>2924</v>
      </c>
      <c r="C340" s="832" t="s">
        <v>580</v>
      </c>
      <c r="D340" s="832" t="s">
        <v>1478</v>
      </c>
      <c r="E340" s="832" t="s">
        <v>2919</v>
      </c>
      <c r="F340" s="832" t="s">
        <v>2987</v>
      </c>
      <c r="G340" s="832" t="s">
        <v>2988</v>
      </c>
      <c r="H340" s="849">
        <v>132</v>
      </c>
      <c r="I340" s="849">
        <v>4400</v>
      </c>
      <c r="J340" s="832">
        <v>1.5172413793103448</v>
      </c>
      <c r="K340" s="832">
        <v>33.333333333333336</v>
      </c>
      <c r="L340" s="849">
        <v>87</v>
      </c>
      <c r="M340" s="849">
        <v>2900</v>
      </c>
      <c r="N340" s="832">
        <v>1</v>
      </c>
      <c r="O340" s="832">
        <v>33.333333333333336</v>
      </c>
      <c r="P340" s="849">
        <v>60</v>
      </c>
      <c r="Q340" s="849">
        <v>2000</v>
      </c>
      <c r="R340" s="837">
        <v>0.68965517241379315</v>
      </c>
      <c r="S340" s="850">
        <v>33.333333333333336</v>
      </c>
    </row>
    <row r="341" spans="1:19" ht="14.4" customHeight="1" x14ac:dyDescent="0.3">
      <c r="A341" s="831" t="s">
        <v>2923</v>
      </c>
      <c r="B341" s="832" t="s">
        <v>2924</v>
      </c>
      <c r="C341" s="832" t="s">
        <v>580</v>
      </c>
      <c r="D341" s="832" t="s">
        <v>1478</v>
      </c>
      <c r="E341" s="832" t="s">
        <v>2919</v>
      </c>
      <c r="F341" s="832" t="s">
        <v>2987</v>
      </c>
      <c r="G341" s="832" t="s">
        <v>2989</v>
      </c>
      <c r="H341" s="849"/>
      <c r="I341" s="849"/>
      <c r="J341" s="832"/>
      <c r="K341" s="832"/>
      <c r="L341" s="849">
        <v>1</v>
      </c>
      <c r="M341" s="849">
        <v>33.33</v>
      </c>
      <c r="N341" s="832">
        <v>1</v>
      </c>
      <c r="O341" s="832">
        <v>33.33</v>
      </c>
      <c r="P341" s="849">
        <v>1</v>
      </c>
      <c r="Q341" s="849">
        <v>33.33</v>
      </c>
      <c r="R341" s="837">
        <v>1</v>
      </c>
      <c r="S341" s="850">
        <v>33.33</v>
      </c>
    </row>
    <row r="342" spans="1:19" ht="14.4" customHeight="1" x14ac:dyDescent="0.3">
      <c r="A342" s="831" t="s">
        <v>2923</v>
      </c>
      <c r="B342" s="832" t="s">
        <v>2924</v>
      </c>
      <c r="C342" s="832" t="s">
        <v>580</v>
      </c>
      <c r="D342" s="832" t="s">
        <v>1478</v>
      </c>
      <c r="E342" s="832" t="s">
        <v>2919</v>
      </c>
      <c r="F342" s="832" t="s">
        <v>2993</v>
      </c>
      <c r="G342" s="832" t="s">
        <v>2994</v>
      </c>
      <c r="H342" s="849">
        <v>151</v>
      </c>
      <c r="I342" s="849">
        <v>18120</v>
      </c>
      <c r="J342" s="832">
        <v>2.6964285714285716</v>
      </c>
      <c r="K342" s="832">
        <v>120</v>
      </c>
      <c r="L342" s="849">
        <v>56</v>
      </c>
      <c r="M342" s="849">
        <v>6720</v>
      </c>
      <c r="N342" s="832">
        <v>1</v>
      </c>
      <c r="O342" s="832">
        <v>120</v>
      </c>
      <c r="P342" s="849">
        <v>124</v>
      </c>
      <c r="Q342" s="849">
        <v>15004</v>
      </c>
      <c r="R342" s="837">
        <v>2.2327380952380951</v>
      </c>
      <c r="S342" s="850">
        <v>121</v>
      </c>
    </row>
    <row r="343" spans="1:19" ht="14.4" customHeight="1" x14ac:dyDescent="0.3">
      <c r="A343" s="831" t="s">
        <v>2923</v>
      </c>
      <c r="B343" s="832" t="s">
        <v>2924</v>
      </c>
      <c r="C343" s="832" t="s">
        <v>580</v>
      </c>
      <c r="D343" s="832" t="s">
        <v>1478</v>
      </c>
      <c r="E343" s="832" t="s">
        <v>2919</v>
      </c>
      <c r="F343" s="832" t="s">
        <v>2993</v>
      </c>
      <c r="G343" s="832" t="s">
        <v>2995</v>
      </c>
      <c r="H343" s="849">
        <v>56</v>
      </c>
      <c r="I343" s="849">
        <v>6720</v>
      </c>
      <c r="J343" s="832">
        <v>0.4375</v>
      </c>
      <c r="K343" s="832">
        <v>120</v>
      </c>
      <c r="L343" s="849">
        <v>128</v>
      </c>
      <c r="M343" s="849">
        <v>15360</v>
      </c>
      <c r="N343" s="832">
        <v>1</v>
      </c>
      <c r="O343" s="832">
        <v>120</v>
      </c>
      <c r="P343" s="849">
        <v>80</v>
      </c>
      <c r="Q343" s="849">
        <v>9680</v>
      </c>
      <c r="R343" s="837">
        <v>0.63020833333333337</v>
      </c>
      <c r="S343" s="850">
        <v>121</v>
      </c>
    </row>
    <row r="344" spans="1:19" ht="14.4" customHeight="1" x14ac:dyDescent="0.3">
      <c r="A344" s="831" t="s">
        <v>2923</v>
      </c>
      <c r="B344" s="832" t="s">
        <v>2924</v>
      </c>
      <c r="C344" s="832" t="s">
        <v>580</v>
      </c>
      <c r="D344" s="832" t="s">
        <v>1478</v>
      </c>
      <c r="E344" s="832" t="s">
        <v>2919</v>
      </c>
      <c r="F344" s="832" t="s">
        <v>2999</v>
      </c>
      <c r="G344" s="832" t="s">
        <v>3000</v>
      </c>
      <c r="H344" s="849">
        <v>1</v>
      </c>
      <c r="I344" s="849">
        <v>74</v>
      </c>
      <c r="J344" s="832"/>
      <c r="K344" s="832">
        <v>74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2923</v>
      </c>
      <c r="B345" s="832" t="s">
        <v>2924</v>
      </c>
      <c r="C345" s="832" t="s">
        <v>580</v>
      </c>
      <c r="D345" s="832" t="s">
        <v>1478</v>
      </c>
      <c r="E345" s="832" t="s">
        <v>2919</v>
      </c>
      <c r="F345" s="832" t="s">
        <v>2999</v>
      </c>
      <c r="G345" s="832" t="s">
        <v>3001</v>
      </c>
      <c r="H345" s="849">
        <v>1</v>
      </c>
      <c r="I345" s="849">
        <v>74</v>
      </c>
      <c r="J345" s="832">
        <v>1</v>
      </c>
      <c r="K345" s="832">
        <v>74</v>
      </c>
      <c r="L345" s="849">
        <v>1</v>
      </c>
      <c r="M345" s="849">
        <v>74</v>
      </c>
      <c r="N345" s="832">
        <v>1</v>
      </c>
      <c r="O345" s="832">
        <v>74</v>
      </c>
      <c r="P345" s="849"/>
      <c r="Q345" s="849"/>
      <c r="R345" s="837"/>
      <c r="S345" s="850"/>
    </row>
    <row r="346" spans="1:19" ht="14.4" customHeight="1" x14ac:dyDescent="0.3">
      <c r="A346" s="831" t="s">
        <v>2923</v>
      </c>
      <c r="B346" s="832" t="s">
        <v>2924</v>
      </c>
      <c r="C346" s="832" t="s">
        <v>580</v>
      </c>
      <c r="D346" s="832" t="s">
        <v>1478</v>
      </c>
      <c r="E346" s="832" t="s">
        <v>2919</v>
      </c>
      <c r="F346" s="832" t="s">
        <v>3002</v>
      </c>
      <c r="G346" s="832" t="s">
        <v>3003</v>
      </c>
      <c r="H346" s="849">
        <v>26</v>
      </c>
      <c r="I346" s="849">
        <v>2002</v>
      </c>
      <c r="J346" s="832">
        <v>1.5294117647058822</v>
      </c>
      <c r="K346" s="832">
        <v>77</v>
      </c>
      <c r="L346" s="849">
        <v>17</v>
      </c>
      <c r="M346" s="849">
        <v>1309</v>
      </c>
      <c r="N346" s="832">
        <v>1</v>
      </c>
      <c r="O346" s="832">
        <v>77</v>
      </c>
      <c r="P346" s="849">
        <v>27</v>
      </c>
      <c r="Q346" s="849">
        <v>2079</v>
      </c>
      <c r="R346" s="837">
        <v>1.588235294117647</v>
      </c>
      <c r="S346" s="850">
        <v>77</v>
      </c>
    </row>
    <row r="347" spans="1:19" ht="14.4" customHeight="1" x14ac:dyDescent="0.3">
      <c r="A347" s="831" t="s">
        <v>2923</v>
      </c>
      <c r="B347" s="832" t="s">
        <v>2924</v>
      </c>
      <c r="C347" s="832" t="s">
        <v>580</v>
      </c>
      <c r="D347" s="832" t="s">
        <v>1478</v>
      </c>
      <c r="E347" s="832" t="s">
        <v>2919</v>
      </c>
      <c r="F347" s="832" t="s">
        <v>3002</v>
      </c>
      <c r="G347" s="832" t="s">
        <v>3004</v>
      </c>
      <c r="H347" s="849"/>
      <c r="I347" s="849"/>
      <c r="J347" s="832"/>
      <c r="K347" s="832"/>
      <c r="L347" s="849">
        <v>5</v>
      </c>
      <c r="M347" s="849">
        <v>385</v>
      </c>
      <c r="N347" s="832">
        <v>1</v>
      </c>
      <c r="O347" s="832">
        <v>77</v>
      </c>
      <c r="P347" s="849"/>
      <c r="Q347" s="849"/>
      <c r="R347" s="837"/>
      <c r="S347" s="850"/>
    </row>
    <row r="348" spans="1:19" ht="14.4" customHeight="1" x14ac:dyDescent="0.3">
      <c r="A348" s="831" t="s">
        <v>2923</v>
      </c>
      <c r="B348" s="832" t="s">
        <v>2924</v>
      </c>
      <c r="C348" s="832" t="s">
        <v>580</v>
      </c>
      <c r="D348" s="832" t="s">
        <v>1478</v>
      </c>
      <c r="E348" s="832" t="s">
        <v>2919</v>
      </c>
      <c r="F348" s="832" t="s">
        <v>3005</v>
      </c>
      <c r="G348" s="832" t="s">
        <v>3006</v>
      </c>
      <c r="H348" s="849">
        <v>4</v>
      </c>
      <c r="I348" s="849">
        <v>2472</v>
      </c>
      <c r="J348" s="832">
        <v>3.9935379644588047</v>
      </c>
      <c r="K348" s="832">
        <v>618</v>
      </c>
      <c r="L348" s="849">
        <v>1</v>
      </c>
      <c r="M348" s="849">
        <v>619</v>
      </c>
      <c r="N348" s="832">
        <v>1</v>
      </c>
      <c r="O348" s="832">
        <v>619</v>
      </c>
      <c r="P348" s="849">
        <v>7</v>
      </c>
      <c r="Q348" s="849">
        <v>4340</v>
      </c>
      <c r="R348" s="837">
        <v>7.0113085621970921</v>
      </c>
      <c r="S348" s="850">
        <v>620</v>
      </c>
    </row>
    <row r="349" spans="1:19" ht="14.4" customHeight="1" x14ac:dyDescent="0.3">
      <c r="A349" s="831" t="s">
        <v>2923</v>
      </c>
      <c r="B349" s="832" t="s">
        <v>2924</v>
      </c>
      <c r="C349" s="832" t="s">
        <v>580</v>
      </c>
      <c r="D349" s="832" t="s">
        <v>1478</v>
      </c>
      <c r="E349" s="832" t="s">
        <v>2919</v>
      </c>
      <c r="F349" s="832" t="s">
        <v>3007</v>
      </c>
      <c r="G349" s="832" t="s">
        <v>3008</v>
      </c>
      <c r="H349" s="849">
        <v>2</v>
      </c>
      <c r="I349" s="849">
        <v>746</v>
      </c>
      <c r="J349" s="832"/>
      <c r="K349" s="832">
        <v>373</v>
      </c>
      <c r="L349" s="849"/>
      <c r="M349" s="849"/>
      <c r="N349" s="832"/>
      <c r="O349" s="832"/>
      <c r="P349" s="849">
        <v>3</v>
      </c>
      <c r="Q349" s="849">
        <v>1122</v>
      </c>
      <c r="R349" s="837"/>
      <c r="S349" s="850">
        <v>374</v>
      </c>
    </row>
    <row r="350" spans="1:19" ht="14.4" customHeight="1" x14ac:dyDescent="0.3">
      <c r="A350" s="831" t="s">
        <v>2923</v>
      </c>
      <c r="B350" s="832" t="s">
        <v>2924</v>
      </c>
      <c r="C350" s="832" t="s">
        <v>580</v>
      </c>
      <c r="D350" s="832" t="s">
        <v>1478</v>
      </c>
      <c r="E350" s="832" t="s">
        <v>2919</v>
      </c>
      <c r="F350" s="832" t="s">
        <v>3007</v>
      </c>
      <c r="G350" s="832" t="s">
        <v>3009</v>
      </c>
      <c r="H350" s="849">
        <v>2</v>
      </c>
      <c r="I350" s="849">
        <v>746</v>
      </c>
      <c r="J350" s="832">
        <v>2</v>
      </c>
      <c r="K350" s="832">
        <v>373</v>
      </c>
      <c r="L350" s="849">
        <v>1</v>
      </c>
      <c r="M350" s="849">
        <v>373</v>
      </c>
      <c r="N350" s="832">
        <v>1</v>
      </c>
      <c r="O350" s="832">
        <v>373</v>
      </c>
      <c r="P350" s="849"/>
      <c r="Q350" s="849"/>
      <c r="R350" s="837"/>
      <c r="S350" s="850"/>
    </row>
    <row r="351" spans="1:19" ht="14.4" customHeight="1" x14ac:dyDescent="0.3">
      <c r="A351" s="831" t="s">
        <v>2923</v>
      </c>
      <c r="B351" s="832" t="s">
        <v>2924</v>
      </c>
      <c r="C351" s="832" t="s">
        <v>580</v>
      </c>
      <c r="D351" s="832" t="s">
        <v>1478</v>
      </c>
      <c r="E351" s="832" t="s">
        <v>2919</v>
      </c>
      <c r="F351" s="832" t="s">
        <v>3010</v>
      </c>
      <c r="G351" s="832" t="s">
        <v>3011</v>
      </c>
      <c r="H351" s="849">
        <v>62</v>
      </c>
      <c r="I351" s="849">
        <v>10974</v>
      </c>
      <c r="J351" s="832">
        <v>2.0666666666666669</v>
      </c>
      <c r="K351" s="832">
        <v>177</v>
      </c>
      <c r="L351" s="849">
        <v>30</v>
      </c>
      <c r="M351" s="849">
        <v>5310</v>
      </c>
      <c r="N351" s="832">
        <v>1</v>
      </c>
      <c r="O351" s="832">
        <v>177</v>
      </c>
      <c r="P351" s="849">
        <v>31</v>
      </c>
      <c r="Q351" s="849">
        <v>5518</v>
      </c>
      <c r="R351" s="837">
        <v>1.0391713747645952</v>
      </c>
      <c r="S351" s="850">
        <v>178</v>
      </c>
    </row>
    <row r="352" spans="1:19" ht="14.4" customHeight="1" x14ac:dyDescent="0.3">
      <c r="A352" s="831" t="s">
        <v>2923</v>
      </c>
      <c r="B352" s="832" t="s">
        <v>2924</v>
      </c>
      <c r="C352" s="832" t="s">
        <v>580</v>
      </c>
      <c r="D352" s="832" t="s">
        <v>1478</v>
      </c>
      <c r="E352" s="832" t="s">
        <v>2919</v>
      </c>
      <c r="F352" s="832" t="s">
        <v>3010</v>
      </c>
      <c r="G352" s="832" t="s">
        <v>3012</v>
      </c>
      <c r="H352" s="849">
        <v>52</v>
      </c>
      <c r="I352" s="849">
        <v>9204</v>
      </c>
      <c r="J352" s="832">
        <v>1.0196078431372548</v>
      </c>
      <c r="K352" s="832">
        <v>177</v>
      </c>
      <c r="L352" s="849">
        <v>51</v>
      </c>
      <c r="M352" s="849">
        <v>9027</v>
      </c>
      <c r="N352" s="832">
        <v>1</v>
      </c>
      <c r="O352" s="832">
        <v>177</v>
      </c>
      <c r="P352" s="849">
        <v>24</v>
      </c>
      <c r="Q352" s="849">
        <v>4272</v>
      </c>
      <c r="R352" s="837">
        <v>0.47324692588899969</v>
      </c>
      <c r="S352" s="850">
        <v>178</v>
      </c>
    </row>
    <row r="353" spans="1:19" ht="14.4" customHeight="1" x14ac:dyDescent="0.3">
      <c r="A353" s="831" t="s">
        <v>2923</v>
      </c>
      <c r="B353" s="832" t="s">
        <v>2924</v>
      </c>
      <c r="C353" s="832" t="s">
        <v>580</v>
      </c>
      <c r="D353" s="832" t="s">
        <v>1478</v>
      </c>
      <c r="E353" s="832" t="s">
        <v>2919</v>
      </c>
      <c r="F353" s="832" t="s">
        <v>3013</v>
      </c>
      <c r="G353" s="832" t="s">
        <v>3014</v>
      </c>
      <c r="H353" s="849">
        <v>7</v>
      </c>
      <c r="I353" s="849">
        <v>9072</v>
      </c>
      <c r="J353" s="832">
        <v>1.1666666666666667</v>
      </c>
      <c r="K353" s="832">
        <v>1296</v>
      </c>
      <c r="L353" s="849">
        <v>6</v>
      </c>
      <c r="M353" s="849">
        <v>7776</v>
      </c>
      <c r="N353" s="832">
        <v>1</v>
      </c>
      <c r="O353" s="832">
        <v>1296</v>
      </c>
      <c r="P353" s="849">
        <v>10</v>
      </c>
      <c r="Q353" s="849">
        <v>12980</v>
      </c>
      <c r="R353" s="837">
        <v>1.6692386831275721</v>
      </c>
      <c r="S353" s="850">
        <v>1298</v>
      </c>
    </row>
    <row r="354" spans="1:19" ht="14.4" customHeight="1" x14ac:dyDescent="0.3">
      <c r="A354" s="831" t="s">
        <v>2923</v>
      </c>
      <c r="B354" s="832" t="s">
        <v>2924</v>
      </c>
      <c r="C354" s="832" t="s">
        <v>580</v>
      </c>
      <c r="D354" s="832" t="s">
        <v>1478</v>
      </c>
      <c r="E354" s="832" t="s">
        <v>2919</v>
      </c>
      <c r="F354" s="832" t="s">
        <v>3013</v>
      </c>
      <c r="G354" s="832" t="s">
        <v>3015</v>
      </c>
      <c r="H354" s="849">
        <v>4</v>
      </c>
      <c r="I354" s="849">
        <v>5184</v>
      </c>
      <c r="J354" s="832">
        <v>0.5714285714285714</v>
      </c>
      <c r="K354" s="832">
        <v>1296</v>
      </c>
      <c r="L354" s="849">
        <v>7</v>
      </c>
      <c r="M354" s="849">
        <v>9072</v>
      </c>
      <c r="N354" s="832">
        <v>1</v>
      </c>
      <c r="O354" s="832">
        <v>1296</v>
      </c>
      <c r="P354" s="849">
        <v>3</v>
      </c>
      <c r="Q354" s="849">
        <v>3894</v>
      </c>
      <c r="R354" s="837">
        <v>0.42923280423280424</v>
      </c>
      <c r="S354" s="850">
        <v>1298</v>
      </c>
    </row>
    <row r="355" spans="1:19" ht="14.4" customHeight="1" x14ac:dyDescent="0.3">
      <c r="A355" s="831" t="s">
        <v>2923</v>
      </c>
      <c r="B355" s="832" t="s">
        <v>2924</v>
      </c>
      <c r="C355" s="832" t="s">
        <v>580</v>
      </c>
      <c r="D355" s="832" t="s">
        <v>2895</v>
      </c>
      <c r="E355" s="832" t="s">
        <v>2919</v>
      </c>
      <c r="F355" s="832" t="s">
        <v>2987</v>
      </c>
      <c r="G355" s="832" t="s">
        <v>2989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33.33</v>
      </c>
      <c r="R355" s="837"/>
      <c r="S355" s="850">
        <v>33.33</v>
      </c>
    </row>
    <row r="356" spans="1:19" ht="14.4" customHeight="1" x14ac:dyDescent="0.3">
      <c r="A356" s="831" t="s">
        <v>2923</v>
      </c>
      <c r="B356" s="832" t="s">
        <v>2924</v>
      </c>
      <c r="C356" s="832" t="s">
        <v>580</v>
      </c>
      <c r="D356" s="832" t="s">
        <v>2895</v>
      </c>
      <c r="E356" s="832" t="s">
        <v>2919</v>
      </c>
      <c r="F356" s="832" t="s">
        <v>3010</v>
      </c>
      <c r="G356" s="832" t="s">
        <v>3012</v>
      </c>
      <c r="H356" s="849"/>
      <c r="I356" s="849"/>
      <c r="J356" s="832"/>
      <c r="K356" s="832"/>
      <c r="L356" s="849"/>
      <c r="M356" s="849"/>
      <c r="N356" s="832"/>
      <c r="O356" s="832"/>
      <c r="P356" s="849">
        <v>1</v>
      </c>
      <c r="Q356" s="849">
        <v>178</v>
      </c>
      <c r="R356" s="837"/>
      <c r="S356" s="850">
        <v>178</v>
      </c>
    </row>
    <row r="357" spans="1:19" ht="14.4" customHeight="1" x14ac:dyDescent="0.3">
      <c r="A357" s="831" t="s">
        <v>2923</v>
      </c>
      <c r="B357" s="832" t="s">
        <v>2924</v>
      </c>
      <c r="C357" s="832" t="s">
        <v>580</v>
      </c>
      <c r="D357" s="832" t="s">
        <v>2896</v>
      </c>
      <c r="E357" s="832" t="s">
        <v>2919</v>
      </c>
      <c r="F357" s="832" t="s">
        <v>2978</v>
      </c>
      <c r="G357" s="832" t="s">
        <v>2979</v>
      </c>
      <c r="H357" s="849"/>
      <c r="I357" s="849"/>
      <c r="J357" s="832"/>
      <c r="K357" s="832"/>
      <c r="L357" s="849"/>
      <c r="M357" s="849"/>
      <c r="N357" s="832"/>
      <c r="O357" s="832"/>
      <c r="P357" s="849">
        <v>2</v>
      </c>
      <c r="Q357" s="849">
        <v>504</v>
      </c>
      <c r="R357" s="837"/>
      <c r="S357" s="850">
        <v>252</v>
      </c>
    </row>
    <row r="358" spans="1:19" ht="14.4" customHeight="1" x14ac:dyDescent="0.3">
      <c r="A358" s="831" t="s">
        <v>2923</v>
      </c>
      <c r="B358" s="832" t="s">
        <v>2924</v>
      </c>
      <c r="C358" s="832" t="s">
        <v>580</v>
      </c>
      <c r="D358" s="832" t="s">
        <v>2896</v>
      </c>
      <c r="E358" s="832" t="s">
        <v>2919</v>
      </c>
      <c r="F358" s="832" t="s">
        <v>2978</v>
      </c>
      <c r="G358" s="832" t="s">
        <v>2980</v>
      </c>
      <c r="H358" s="849"/>
      <c r="I358" s="849"/>
      <c r="J358" s="832"/>
      <c r="K358" s="832"/>
      <c r="L358" s="849"/>
      <c r="M358" s="849"/>
      <c r="N358" s="832"/>
      <c r="O358" s="832"/>
      <c r="P358" s="849">
        <v>4</v>
      </c>
      <c r="Q358" s="849">
        <v>1008</v>
      </c>
      <c r="R358" s="837"/>
      <c r="S358" s="850">
        <v>252</v>
      </c>
    </row>
    <row r="359" spans="1:19" ht="14.4" customHeight="1" x14ac:dyDescent="0.3">
      <c r="A359" s="831" t="s">
        <v>2923</v>
      </c>
      <c r="B359" s="832" t="s">
        <v>2924</v>
      </c>
      <c r="C359" s="832" t="s">
        <v>580</v>
      </c>
      <c r="D359" s="832" t="s">
        <v>2897</v>
      </c>
      <c r="E359" s="832" t="s">
        <v>2919</v>
      </c>
      <c r="F359" s="832" t="s">
        <v>2978</v>
      </c>
      <c r="G359" s="832" t="s">
        <v>2979</v>
      </c>
      <c r="H359" s="849">
        <v>1</v>
      </c>
      <c r="I359" s="849">
        <v>251</v>
      </c>
      <c r="J359" s="832"/>
      <c r="K359" s="832">
        <v>251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2923</v>
      </c>
      <c r="B360" s="832" t="s">
        <v>2924</v>
      </c>
      <c r="C360" s="832" t="s">
        <v>580</v>
      </c>
      <c r="D360" s="832" t="s">
        <v>2897</v>
      </c>
      <c r="E360" s="832" t="s">
        <v>2919</v>
      </c>
      <c r="F360" s="832" t="s">
        <v>2978</v>
      </c>
      <c r="G360" s="832" t="s">
        <v>2980</v>
      </c>
      <c r="H360" s="849">
        <v>9</v>
      </c>
      <c r="I360" s="849">
        <v>2259</v>
      </c>
      <c r="J360" s="832">
        <v>4.5</v>
      </c>
      <c r="K360" s="832">
        <v>251</v>
      </c>
      <c r="L360" s="849">
        <v>2</v>
      </c>
      <c r="M360" s="849">
        <v>502</v>
      </c>
      <c r="N360" s="832">
        <v>1</v>
      </c>
      <c r="O360" s="832">
        <v>251</v>
      </c>
      <c r="P360" s="849"/>
      <c r="Q360" s="849"/>
      <c r="R360" s="837"/>
      <c r="S360" s="850"/>
    </row>
    <row r="361" spans="1:19" ht="14.4" customHeight="1" x14ac:dyDescent="0.3">
      <c r="A361" s="831" t="s">
        <v>2923</v>
      </c>
      <c r="B361" s="832" t="s">
        <v>2924</v>
      </c>
      <c r="C361" s="832" t="s">
        <v>580</v>
      </c>
      <c r="D361" s="832" t="s">
        <v>2898</v>
      </c>
      <c r="E361" s="832" t="s">
        <v>2919</v>
      </c>
      <c r="F361" s="832" t="s">
        <v>2978</v>
      </c>
      <c r="G361" s="832" t="s">
        <v>2979</v>
      </c>
      <c r="H361" s="849">
        <v>1</v>
      </c>
      <c r="I361" s="849">
        <v>251</v>
      </c>
      <c r="J361" s="832"/>
      <c r="K361" s="832">
        <v>251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2923</v>
      </c>
      <c r="B362" s="832" t="s">
        <v>2924</v>
      </c>
      <c r="C362" s="832" t="s">
        <v>580</v>
      </c>
      <c r="D362" s="832" t="s">
        <v>1479</v>
      </c>
      <c r="E362" s="832" t="s">
        <v>2919</v>
      </c>
      <c r="F362" s="832" t="s">
        <v>2978</v>
      </c>
      <c r="G362" s="832" t="s">
        <v>2979</v>
      </c>
      <c r="H362" s="849">
        <v>11</v>
      </c>
      <c r="I362" s="849">
        <v>2761</v>
      </c>
      <c r="J362" s="832">
        <v>0.6470588235294118</v>
      </c>
      <c r="K362" s="832">
        <v>251</v>
      </c>
      <c r="L362" s="849">
        <v>17</v>
      </c>
      <c r="M362" s="849">
        <v>4267</v>
      </c>
      <c r="N362" s="832">
        <v>1</v>
      </c>
      <c r="O362" s="832">
        <v>251</v>
      </c>
      <c r="P362" s="849">
        <v>13</v>
      </c>
      <c r="Q362" s="849">
        <v>3276</v>
      </c>
      <c r="R362" s="837">
        <v>0.76775251933442701</v>
      </c>
      <c r="S362" s="850">
        <v>252</v>
      </c>
    </row>
    <row r="363" spans="1:19" ht="14.4" customHeight="1" x14ac:dyDescent="0.3">
      <c r="A363" s="831" t="s">
        <v>2923</v>
      </c>
      <c r="B363" s="832" t="s">
        <v>2924</v>
      </c>
      <c r="C363" s="832" t="s">
        <v>580</v>
      </c>
      <c r="D363" s="832" t="s">
        <v>1479</v>
      </c>
      <c r="E363" s="832" t="s">
        <v>2919</v>
      </c>
      <c r="F363" s="832" t="s">
        <v>2978</v>
      </c>
      <c r="G363" s="832" t="s">
        <v>2980</v>
      </c>
      <c r="H363" s="849">
        <v>6</v>
      </c>
      <c r="I363" s="849">
        <v>1506</v>
      </c>
      <c r="J363" s="832">
        <v>0.16666666666666666</v>
      </c>
      <c r="K363" s="832">
        <v>251</v>
      </c>
      <c r="L363" s="849">
        <v>36</v>
      </c>
      <c r="M363" s="849">
        <v>9036</v>
      </c>
      <c r="N363" s="832">
        <v>1</v>
      </c>
      <c r="O363" s="832">
        <v>251</v>
      </c>
      <c r="P363" s="849">
        <v>18</v>
      </c>
      <c r="Q363" s="849">
        <v>4536</v>
      </c>
      <c r="R363" s="837">
        <v>0.50199203187250996</v>
      </c>
      <c r="S363" s="850">
        <v>252</v>
      </c>
    </row>
    <row r="364" spans="1:19" ht="14.4" customHeight="1" x14ac:dyDescent="0.3">
      <c r="A364" s="831" t="s">
        <v>2923</v>
      </c>
      <c r="B364" s="832" t="s">
        <v>2924</v>
      </c>
      <c r="C364" s="832" t="s">
        <v>580</v>
      </c>
      <c r="D364" s="832" t="s">
        <v>1480</v>
      </c>
      <c r="E364" s="832" t="s">
        <v>2919</v>
      </c>
      <c r="F364" s="832" t="s">
        <v>2969</v>
      </c>
      <c r="G364" s="832" t="s">
        <v>2971</v>
      </c>
      <c r="H364" s="849"/>
      <c r="I364" s="849"/>
      <c r="J364" s="832"/>
      <c r="K364" s="832"/>
      <c r="L364" s="849"/>
      <c r="M364" s="849"/>
      <c r="N364" s="832"/>
      <c r="O364" s="832"/>
      <c r="P364" s="849">
        <v>2</v>
      </c>
      <c r="Q364" s="849">
        <v>74</v>
      </c>
      <c r="R364" s="837"/>
      <c r="S364" s="850">
        <v>37</v>
      </c>
    </row>
    <row r="365" spans="1:19" ht="14.4" customHeight="1" x14ac:dyDescent="0.3">
      <c r="A365" s="831" t="s">
        <v>2923</v>
      </c>
      <c r="B365" s="832" t="s">
        <v>2924</v>
      </c>
      <c r="C365" s="832" t="s">
        <v>580</v>
      </c>
      <c r="D365" s="832" t="s">
        <v>2899</v>
      </c>
      <c r="E365" s="832" t="s">
        <v>2919</v>
      </c>
      <c r="F365" s="832" t="s">
        <v>2969</v>
      </c>
      <c r="G365" s="832" t="s">
        <v>2970</v>
      </c>
      <c r="H365" s="849">
        <v>1</v>
      </c>
      <c r="I365" s="849">
        <v>37</v>
      </c>
      <c r="J365" s="832">
        <v>1</v>
      </c>
      <c r="K365" s="832">
        <v>37</v>
      </c>
      <c r="L365" s="849">
        <v>1</v>
      </c>
      <c r="M365" s="849">
        <v>37</v>
      </c>
      <c r="N365" s="832">
        <v>1</v>
      </c>
      <c r="O365" s="832">
        <v>37</v>
      </c>
      <c r="P365" s="849"/>
      <c r="Q365" s="849"/>
      <c r="R365" s="837"/>
      <c r="S365" s="850"/>
    </row>
    <row r="366" spans="1:19" ht="14.4" customHeight="1" x14ac:dyDescent="0.3">
      <c r="A366" s="831" t="s">
        <v>2923</v>
      </c>
      <c r="B366" s="832" t="s">
        <v>2924</v>
      </c>
      <c r="C366" s="832" t="s">
        <v>580</v>
      </c>
      <c r="D366" s="832" t="s">
        <v>2899</v>
      </c>
      <c r="E366" s="832" t="s">
        <v>2919</v>
      </c>
      <c r="F366" s="832" t="s">
        <v>2969</v>
      </c>
      <c r="G366" s="832" t="s">
        <v>2971</v>
      </c>
      <c r="H366" s="849"/>
      <c r="I366" s="849"/>
      <c r="J366" s="832"/>
      <c r="K366" s="832"/>
      <c r="L366" s="849">
        <v>1</v>
      </c>
      <c r="M366" s="849">
        <v>37</v>
      </c>
      <c r="N366" s="832">
        <v>1</v>
      </c>
      <c r="O366" s="832">
        <v>37</v>
      </c>
      <c r="P366" s="849"/>
      <c r="Q366" s="849"/>
      <c r="R366" s="837"/>
      <c r="S366" s="850"/>
    </row>
    <row r="367" spans="1:19" ht="14.4" customHeight="1" x14ac:dyDescent="0.3">
      <c r="A367" s="831" t="s">
        <v>2923</v>
      </c>
      <c r="B367" s="832" t="s">
        <v>2924</v>
      </c>
      <c r="C367" s="832" t="s">
        <v>580</v>
      </c>
      <c r="D367" s="832" t="s">
        <v>2899</v>
      </c>
      <c r="E367" s="832" t="s">
        <v>2919</v>
      </c>
      <c r="F367" s="832" t="s">
        <v>2978</v>
      </c>
      <c r="G367" s="832" t="s">
        <v>2979</v>
      </c>
      <c r="H367" s="849"/>
      <c r="I367" s="849"/>
      <c r="J367" s="832"/>
      <c r="K367" s="832"/>
      <c r="L367" s="849">
        <v>10</v>
      </c>
      <c r="M367" s="849">
        <v>2510</v>
      </c>
      <c r="N367" s="832">
        <v>1</v>
      </c>
      <c r="O367" s="832">
        <v>251</v>
      </c>
      <c r="P367" s="849">
        <v>24</v>
      </c>
      <c r="Q367" s="849">
        <v>6048</v>
      </c>
      <c r="R367" s="837">
        <v>2.409561752988048</v>
      </c>
      <c r="S367" s="850">
        <v>252</v>
      </c>
    </row>
    <row r="368" spans="1:19" ht="14.4" customHeight="1" x14ac:dyDescent="0.3">
      <c r="A368" s="831" t="s">
        <v>2923</v>
      </c>
      <c r="B368" s="832" t="s">
        <v>2924</v>
      </c>
      <c r="C368" s="832" t="s">
        <v>580</v>
      </c>
      <c r="D368" s="832" t="s">
        <v>2899</v>
      </c>
      <c r="E368" s="832" t="s">
        <v>2919</v>
      </c>
      <c r="F368" s="832" t="s">
        <v>2978</v>
      </c>
      <c r="G368" s="832" t="s">
        <v>2980</v>
      </c>
      <c r="H368" s="849">
        <v>2</v>
      </c>
      <c r="I368" s="849">
        <v>502</v>
      </c>
      <c r="J368" s="832">
        <v>0.25</v>
      </c>
      <c r="K368" s="832">
        <v>251</v>
      </c>
      <c r="L368" s="849">
        <v>8</v>
      </c>
      <c r="M368" s="849">
        <v>2008</v>
      </c>
      <c r="N368" s="832">
        <v>1</v>
      </c>
      <c r="O368" s="832">
        <v>251</v>
      </c>
      <c r="P368" s="849">
        <v>1</v>
      </c>
      <c r="Q368" s="849">
        <v>252</v>
      </c>
      <c r="R368" s="837">
        <v>0.12549800796812749</v>
      </c>
      <c r="S368" s="850">
        <v>252</v>
      </c>
    </row>
    <row r="369" spans="1:19" ht="14.4" customHeight="1" x14ac:dyDescent="0.3">
      <c r="A369" s="831" t="s">
        <v>2923</v>
      </c>
      <c r="B369" s="832" t="s">
        <v>2924</v>
      </c>
      <c r="C369" s="832" t="s">
        <v>580</v>
      </c>
      <c r="D369" s="832" t="s">
        <v>2900</v>
      </c>
      <c r="E369" s="832" t="s">
        <v>2919</v>
      </c>
      <c r="F369" s="832" t="s">
        <v>2978</v>
      </c>
      <c r="G369" s="832" t="s">
        <v>2979</v>
      </c>
      <c r="H369" s="849"/>
      <c r="I369" s="849"/>
      <c r="J369" s="832"/>
      <c r="K369" s="832"/>
      <c r="L369" s="849"/>
      <c r="M369" s="849"/>
      <c r="N369" s="832"/>
      <c r="O369" s="832"/>
      <c r="P369" s="849">
        <v>22</v>
      </c>
      <c r="Q369" s="849">
        <v>5544</v>
      </c>
      <c r="R369" s="837"/>
      <c r="S369" s="850">
        <v>252</v>
      </c>
    </row>
    <row r="370" spans="1:19" ht="14.4" customHeight="1" x14ac:dyDescent="0.3">
      <c r="A370" s="831" t="s">
        <v>2923</v>
      </c>
      <c r="B370" s="832" t="s">
        <v>2924</v>
      </c>
      <c r="C370" s="832" t="s">
        <v>580</v>
      </c>
      <c r="D370" s="832" t="s">
        <v>2900</v>
      </c>
      <c r="E370" s="832" t="s">
        <v>2919</v>
      </c>
      <c r="F370" s="832" t="s">
        <v>2978</v>
      </c>
      <c r="G370" s="832" t="s">
        <v>2980</v>
      </c>
      <c r="H370" s="849"/>
      <c r="I370" s="849"/>
      <c r="J370" s="832"/>
      <c r="K370" s="832"/>
      <c r="L370" s="849"/>
      <c r="M370" s="849"/>
      <c r="N370" s="832"/>
      <c r="O370" s="832"/>
      <c r="P370" s="849">
        <v>7</v>
      </c>
      <c r="Q370" s="849">
        <v>1764</v>
      </c>
      <c r="R370" s="837"/>
      <c r="S370" s="850">
        <v>252</v>
      </c>
    </row>
    <row r="371" spans="1:19" ht="14.4" customHeight="1" x14ac:dyDescent="0.3">
      <c r="A371" s="831" t="s">
        <v>2923</v>
      </c>
      <c r="B371" s="832" t="s">
        <v>2924</v>
      </c>
      <c r="C371" s="832" t="s">
        <v>580</v>
      </c>
      <c r="D371" s="832" t="s">
        <v>1481</v>
      </c>
      <c r="E371" s="832" t="s">
        <v>2919</v>
      </c>
      <c r="F371" s="832" t="s">
        <v>2978</v>
      </c>
      <c r="G371" s="832" t="s">
        <v>2979</v>
      </c>
      <c r="H371" s="849"/>
      <c r="I371" s="849"/>
      <c r="J371" s="832"/>
      <c r="K371" s="832"/>
      <c r="L371" s="849">
        <v>10</v>
      </c>
      <c r="M371" s="849">
        <v>2510</v>
      </c>
      <c r="N371" s="832">
        <v>1</v>
      </c>
      <c r="O371" s="832">
        <v>251</v>
      </c>
      <c r="P371" s="849">
        <v>12</v>
      </c>
      <c r="Q371" s="849">
        <v>3024</v>
      </c>
      <c r="R371" s="837">
        <v>1.204780876494024</v>
      </c>
      <c r="S371" s="850">
        <v>252</v>
      </c>
    </row>
    <row r="372" spans="1:19" ht="14.4" customHeight="1" x14ac:dyDescent="0.3">
      <c r="A372" s="831" t="s">
        <v>2923</v>
      </c>
      <c r="B372" s="832" t="s">
        <v>2924</v>
      </c>
      <c r="C372" s="832" t="s">
        <v>580</v>
      </c>
      <c r="D372" s="832" t="s">
        <v>1481</v>
      </c>
      <c r="E372" s="832" t="s">
        <v>2919</v>
      </c>
      <c r="F372" s="832" t="s">
        <v>2978</v>
      </c>
      <c r="G372" s="832" t="s">
        <v>2980</v>
      </c>
      <c r="H372" s="849"/>
      <c r="I372" s="849"/>
      <c r="J372" s="832"/>
      <c r="K372" s="832"/>
      <c r="L372" s="849"/>
      <c r="M372" s="849"/>
      <c r="N372" s="832"/>
      <c r="O372" s="832"/>
      <c r="P372" s="849">
        <v>6</v>
      </c>
      <c r="Q372" s="849">
        <v>1512</v>
      </c>
      <c r="R372" s="837"/>
      <c r="S372" s="850">
        <v>252</v>
      </c>
    </row>
    <row r="373" spans="1:19" ht="14.4" customHeight="1" x14ac:dyDescent="0.3">
      <c r="A373" s="831" t="s">
        <v>2923</v>
      </c>
      <c r="B373" s="832" t="s">
        <v>2924</v>
      </c>
      <c r="C373" s="832" t="s">
        <v>580</v>
      </c>
      <c r="D373" s="832" t="s">
        <v>2906</v>
      </c>
      <c r="E373" s="832" t="s">
        <v>2919</v>
      </c>
      <c r="F373" s="832" t="s">
        <v>2978</v>
      </c>
      <c r="G373" s="832" t="s">
        <v>2979</v>
      </c>
      <c r="H373" s="849">
        <v>5</v>
      </c>
      <c r="I373" s="849">
        <v>1255</v>
      </c>
      <c r="J373" s="832"/>
      <c r="K373" s="832">
        <v>251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2923</v>
      </c>
      <c r="B374" s="832" t="s">
        <v>2924</v>
      </c>
      <c r="C374" s="832" t="s">
        <v>580</v>
      </c>
      <c r="D374" s="832" t="s">
        <v>2906</v>
      </c>
      <c r="E374" s="832" t="s">
        <v>2919</v>
      </c>
      <c r="F374" s="832" t="s">
        <v>2978</v>
      </c>
      <c r="G374" s="832" t="s">
        <v>2980</v>
      </c>
      <c r="H374" s="849"/>
      <c r="I374" s="849"/>
      <c r="J374" s="832"/>
      <c r="K374" s="832"/>
      <c r="L374" s="849">
        <v>1</v>
      </c>
      <c r="M374" s="849">
        <v>251</v>
      </c>
      <c r="N374" s="832">
        <v>1</v>
      </c>
      <c r="O374" s="832">
        <v>251</v>
      </c>
      <c r="P374" s="849">
        <v>18</v>
      </c>
      <c r="Q374" s="849">
        <v>4536</v>
      </c>
      <c r="R374" s="837">
        <v>18.07171314741036</v>
      </c>
      <c r="S374" s="850">
        <v>252</v>
      </c>
    </row>
    <row r="375" spans="1:19" ht="14.4" customHeight="1" x14ac:dyDescent="0.3">
      <c r="A375" s="831" t="s">
        <v>2923</v>
      </c>
      <c r="B375" s="832" t="s">
        <v>2924</v>
      </c>
      <c r="C375" s="832" t="s">
        <v>580</v>
      </c>
      <c r="D375" s="832" t="s">
        <v>2907</v>
      </c>
      <c r="E375" s="832" t="s">
        <v>2919</v>
      </c>
      <c r="F375" s="832" t="s">
        <v>2969</v>
      </c>
      <c r="G375" s="832" t="s">
        <v>2970</v>
      </c>
      <c r="H375" s="849">
        <v>1</v>
      </c>
      <c r="I375" s="849">
        <v>37</v>
      </c>
      <c r="J375" s="832"/>
      <c r="K375" s="832">
        <v>37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2923</v>
      </c>
      <c r="B376" s="832" t="s">
        <v>2924</v>
      </c>
      <c r="C376" s="832" t="s">
        <v>580</v>
      </c>
      <c r="D376" s="832" t="s">
        <v>2907</v>
      </c>
      <c r="E376" s="832" t="s">
        <v>2919</v>
      </c>
      <c r="F376" s="832" t="s">
        <v>2978</v>
      </c>
      <c r="G376" s="832" t="s">
        <v>2980</v>
      </c>
      <c r="H376" s="849"/>
      <c r="I376" s="849"/>
      <c r="J376" s="832"/>
      <c r="K376" s="832"/>
      <c r="L376" s="849">
        <v>3</v>
      </c>
      <c r="M376" s="849">
        <v>753</v>
      </c>
      <c r="N376" s="832">
        <v>1</v>
      </c>
      <c r="O376" s="832">
        <v>251</v>
      </c>
      <c r="P376" s="849"/>
      <c r="Q376" s="849"/>
      <c r="R376" s="837"/>
      <c r="S376" s="850"/>
    </row>
    <row r="377" spans="1:19" ht="14.4" customHeight="1" x14ac:dyDescent="0.3">
      <c r="A377" s="831" t="s">
        <v>2923</v>
      </c>
      <c r="B377" s="832" t="s">
        <v>2924</v>
      </c>
      <c r="C377" s="832" t="s">
        <v>580</v>
      </c>
      <c r="D377" s="832" t="s">
        <v>1483</v>
      </c>
      <c r="E377" s="832" t="s">
        <v>2919</v>
      </c>
      <c r="F377" s="832" t="s">
        <v>2969</v>
      </c>
      <c r="G377" s="832" t="s">
        <v>2970</v>
      </c>
      <c r="H377" s="849">
        <v>1</v>
      </c>
      <c r="I377" s="849">
        <v>37</v>
      </c>
      <c r="J377" s="832"/>
      <c r="K377" s="832">
        <v>37</v>
      </c>
      <c r="L377" s="849"/>
      <c r="M377" s="849"/>
      <c r="N377" s="832"/>
      <c r="O377" s="832"/>
      <c r="P377" s="849">
        <v>2</v>
      </c>
      <c r="Q377" s="849">
        <v>74</v>
      </c>
      <c r="R377" s="837"/>
      <c r="S377" s="850">
        <v>37</v>
      </c>
    </row>
    <row r="378" spans="1:19" ht="14.4" customHeight="1" x14ac:dyDescent="0.3">
      <c r="A378" s="831" t="s">
        <v>2923</v>
      </c>
      <c r="B378" s="832" t="s">
        <v>2924</v>
      </c>
      <c r="C378" s="832" t="s">
        <v>580</v>
      </c>
      <c r="D378" s="832" t="s">
        <v>1483</v>
      </c>
      <c r="E378" s="832" t="s">
        <v>2919</v>
      </c>
      <c r="F378" s="832" t="s">
        <v>2969</v>
      </c>
      <c r="G378" s="832" t="s">
        <v>2971</v>
      </c>
      <c r="H378" s="849"/>
      <c r="I378" s="849"/>
      <c r="J378" s="832"/>
      <c r="K378" s="832"/>
      <c r="L378" s="849"/>
      <c r="M378" s="849"/>
      <c r="N378" s="832"/>
      <c r="O378" s="832"/>
      <c r="P378" s="849">
        <v>2</v>
      </c>
      <c r="Q378" s="849">
        <v>74</v>
      </c>
      <c r="R378" s="837"/>
      <c r="S378" s="850">
        <v>37</v>
      </c>
    </row>
    <row r="379" spans="1:19" ht="14.4" customHeight="1" x14ac:dyDescent="0.3">
      <c r="A379" s="831" t="s">
        <v>2923</v>
      </c>
      <c r="B379" s="832" t="s">
        <v>2924</v>
      </c>
      <c r="C379" s="832" t="s">
        <v>580</v>
      </c>
      <c r="D379" s="832" t="s">
        <v>2910</v>
      </c>
      <c r="E379" s="832" t="s">
        <v>2919</v>
      </c>
      <c r="F379" s="832" t="s">
        <v>2978</v>
      </c>
      <c r="G379" s="832" t="s">
        <v>2980</v>
      </c>
      <c r="H379" s="849">
        <v>11</v>
      </c>
      <c r="I379" s="849">
        <v>2761</v>
      </c>
      <c r="J379" s="832"/>
      <c r="K379" s="832">
        <v>251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2923</v>
      </c>
      <c r="B380" s="832" t="s">
        <v>2924</v>
      </c>
      <c r="C380" s="832" t="s">
        <v>580</v>
      </c>
      <c r="D380" s="832" t="s">
        <v>2912</v>
      </c>
      <c r="E380" s="832" t="s">
        <v>2919</v>
      </c>
      <c r="F380" s="832" t="s">
        <v>2978</v>
      </c>
      <c r="G380" s="832" t="s">
        <v>2979</v>
      </c>
      <c r="H380" s="849">
        <v>5</v>
      </c>
      <c r="I380" s="849">
        <v>1255</v>
      </c>
      <c r="J380" s="832"/>
      <c r="K380" s="832">
        <v>251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2923</v>
      </c>
      <c r="B381" s="832" t="s">
        <v>2924</v>
      </c>
      <c r="C381" s="832" t="s">
        <v>580</v>
      </c>
      <c r="D381" s="832" t="s">
        <v>2912</v>
      </c>
      <c r="E381" s="832" t="s">
        <v>2919</v>
      </c>
      <c r="F381" s="832" t="s">
        <v>2978</v>
      </c>
      <c r="G381" s="832" t="s">
        <v>2980</v>
      </c>
      <c r="H381" s="849">
        <v>5</v>
      </c>
      <c r="I381" s="849">
        <v>1255</v>
      </c>
      <c r="J381" s="832"/>
      <c r="K381" s="832">
        <v>251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2923</v>
      </c>
      <c r="B382" s="832" t="s">
        <v>2924</v>
      </c>
      <c r="C382" s="832" t="s">
        <v>580</v>
      </c>
      <c r="D382" s="832" t="s">
        <v>2913</v>
      </c>
      <c r="E382" s="832" t="s">
        <v>2919</v>
      </c>
      <c r="F382" s="832" t="s">
        <v>2969</v>
      </c>
      <c r="G382" s="832" t="s">
        <v>2970</v>
      </c>
      <c r="H382" s="849"/>
      <c r="I382" s="849"/>
      <c r="J382" s="832"/>
      <c r="K382" s="832"/>
      <c r="L382" s="849">
        <v>1</v>
      </c>
      <c r="M382" s="849">
        <v>37</v>
      </c>
      <c r="N382" s="832">
        <v>1</v>
      </c>
      <c r="O382" s="832">
        <v>37</v>
      </c>
      <c r="P382" s="849"/>
      <c r="Q382" s="849"/>
      <c r="R382" s="837"/>
      <c r="S382" s="850"/>
    </row>
    <row r="383" spans="1:19" ht="14.4" customHeight="1" x14ac:dyDescent="0.3">
      <c r="A383" s="831" t="s">
        <v>2923</v>
      </c>
      <c r="B383" s="832" t="s">
        <v>2924</v>
      </c>
      <c r="C383" s="832" t="s">
        <v>580</v>
      </c>
      <c r="D383" s="832" t="s">
        <v>2913</v>
      </c>
      <c r="E383" s="832" t="s">
        <v>2919</v>
      </c>
      <c r="F383" s="832" t="s">
        <v>2969</v>
      </c>
      <c r="G383" s="832" t="s">
        <v>2971</v>
      </c>
      <c r="H383" s="849">
        <v>1</v>
      </c>
      <c r="I383" s="849">
        <v>37</v>
      </c>
      <c r="J383" s="832">
        <v>1</v>
      </c>
      <c r="K383" s="832">
        <v>37</v>
      </c>
      <c r="L383" s="849">
        <v>1</v>
      </c>
      <c r="M383" s="849">
        <v>37</v>
      </c>
      <c r="N383" s="832">
        <v>1</v>
      </c>
      <c r="O383" s="832">
        <v>37</v>
      </c>
      <c r="P383" s="849">
        <v>1</v>
      </c>
      <c r="Q383" s="849">
        <v>37</v>
      </c>
      <c r="R383" s="837">
        <v>1</v>
      </c>
      <c r="S383" s="850">
        <v>37</v>
      </c>
    </row>
    <row r="384" spans="1:19" ht="14.4" customHeight="1" x14ac:dyDescent="0.3">
      <c r="A384" s="831" t="s">
        <v>2923</v>
      </c>
      <c r="B384" s="832" t="s">
        <v>2924</v>
      </c>
      <c r="C384" s="832" t="s">
        <v>580</v>
      </c>
      <c r="D384" s="832" t="s">
        <v>2913</v>
      </c>
      <c r="E384" s="832" t="s">
        <v>2919</v>
      </c>
      <c r="F384" s="832" t="s">
        <v>2978</v>
      </c>
      <c r="G384" s="832" t="s">
        <v>2979</v>
      </c>
      <c r="H384" s="849">
        <v>35</v>
      </c>
      <c r="I384" s="849">
        <v>8785</v>
      </c>
      <c r="J384" s="832">
        <v>1.1666666666666667</v>
      </c>
      <c r="K384" s="832">
        <v>251</v>
      </c>
      <c r="L384" s="849">
        <v>30</v>
      </c>
      <c r="M384" s="849">
        <v>7530</v>
      </c>
      <c r="N384" s="832">
        <v>1</v>
      </c>
      <c r="O384" s="832">
        <v>251</v>
      </c>
      <c r="P384" s="849">
        <v>11</v>
      </c>
      <c r="Q384" s="849">
        <v>2772</v>
      </c>
      <c r="R384" s="837">
        <v>0.36812749003984063</v>
      </c>
      <c r="S384" s="850">
        <v>252</v>
      </c>
    </row>
    <row r="385" spans="1:19" ht="14.4" customHeight="1" x14ac:dyDescent="0.3">
      <c r="A385" s="831" t="s">
        <v>2923</v>
      </c>
      <c r="B385" s="832" t="s">
        <v>2924</v>
      </c>
      <c r="C385" s="832" t="s">
        <v>580</v>
      </c>
      <c r="D385" s="832" t="s">
        <v>2913</v>
      </c>
      <c r="E385" s="832" t="s">
        <v>2919</v>
      </c>
      <c r="F385" s="832" t="s">
        <v>2978</v>
      </c>
      <c r="G385" s="832" t="s">
        <v>2980</v>
      </c>
      <c r="H385" s="849"/>
      <c r="I385" s="849"/>
      <c r="J385" s="832"/>
      <c r="K385" s="832"/>
      <c r="L385" s="849">
        <v>9</v>
      </c>
      <c r="M385" s="849">
        <v>2259</v>
      </c>
      <c r="N385" s="832">
        <v>1</v>
      </c>
      <c r="O385" s="832">
        <v>251</v>
      </c>
      <c r="P385" s="849">
        <v>6</v>
      </c>
      <c r="Q385" s="849">
        <v>1512</v>
      </c>
      <c r="R385" s="837">
        <v>0.66932270916334657</v>
      </c>
      <c r="S385" s="850">
        <v>252</v>
      </c>
    </row>
    <row r="386" spans="1:19" ht="14.4" customHeight="1" x14ac:dyDescent="0.3">
      <c r="A386" s="831" t="s">
        <v>2923</v>
      </c>
      <c r="B386" s="832" t="s">
        <v>2924</v>
      </c>
      <c r="C386" s="832" t="s">
        <v>580</v>
      </c>
      <c r="D386" s="832" t="s">
        <v>2914</v>
      </c>
      <c r="E386" s="832" t="s">
        <v>2919</v>
      </c>
      <c r="F386" s="832" t="s">
        <v>2978</v>
      </c>
      <c r="G386" s="832" t="s">
        <v>2979</v>
      </c>
      <c r="H386" s="849"/>
      <c r="I386" s="849"/>
      <c r="J386" s="832"/>
      <c r="K386" s="832"/>
      <c r="L386" s="849"/>
      <c r="M386" s="849"/>
      <c r="N386" s="832"/>
      <c r="O386" s="832"/>
      <c r="P386" s="849">
        <v>47</v>
      </c>
      <c r="Q386" s="849">
        <v>11844</v>
      </c>
      <c r="R386" s="837"/>
      <c r="S386" s="850">
        <v>252</v>
      </c>
    </row>
    <row r="387" spans="1:19" ht="14.4" customHeight="1" x14ac:dyDescent="0.3">
      <c r="A387" s="831" t="s">
        <v>2923</v>
      </c>
      <c r="B387" s="832" t="s">
        <v>2924</v>
      </c>
      <c r="C387" s="832" t="s">
        <v>580</v>
      </c>
      <c r="D387" s="832" t="s">
        <v>2914</v>
      </c>
      <c r="E387" s="832" t="s">
        <v>2919</v>
      </c>
      <c r="F387" s="832" t="s">
        <v>2978</v>
      </c>
      <c r="G387" s="832" t="s">
        <v>2980</v>
      </c>
      <c r="H387" s="849"/>
      <c r="I387" s="849"/>
      <c r="J387" s="832"/>
      <c r="K387" s="832"/>
      <c r="L387" s="849"/>
      <c r="M387" s="849"/>
      <c r="N387" s="832"/>
      <c r="O387" s="832"/>
      <c r="P387" s="849">
        <v>21</v>
      </c>
      <c r="Q387" s="849">
        <v>5292</v>
      </c>
      <c r="R387" s="837"/>
      <c r="S387" s="850">
        <v>252</v>
      </c>
    </row>
    <row r="388" spans="1:19" ht="14.4" customHeight="1" x14ac:dyDescent="0.3">
      <c r="A388" s="831" t="s">
        <v>2923</v>
      </c>
      <c r="B388" s="832" t="s">
        <v>2924</v>
      </c>
      <c r="C388" s="832" t="s">
        <v>580</v>
      </c>
      <c r="D388" s="832" t="s">
        <v>2916</v>
      </c>
      <c r="E388" s="832" t="s">
        <v>2919</v>
      </c>
      <c r="F388" s="832" t="s">
        <v>2978</v>
      </c>
      <c r="G388" s="832" t="s">
        <v>2979</v>
      </c>
      <c r="H388" s="849">
        <v>31</v>
      </c>
      <c r="I388" s="849">
        <v>7781</v>
      </c>
      <c r="J388" s="832"/>
      <c r="K388" s="832">
        <v>251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2923</v>
      </c>
      <c r="B389" s="832" t="s">
        <v>2924</v>
      </c>
      <c r="C389" s="832" t="s">
        <v>580</v>
      </c>
      <c r="D389" s="832" t="s">
        <v>2916</v>
      </c>
      <c r="E389" s="832" t="s">
        <v>2919</v>
      </c>
      <c r="F389" s="832" t="s">
        <v>2978</v>
      </c>
      <c r="G389" s="832" t="s">
        <v>2980</v>
      </c>
      <c r="H389" s="849">
        <v>29</v>
      </c>
      <c r="I389" s="849">
        <v>7279</v>
      </c>
      <c r="J389" s="832"/>
      <c r="K389" s="832">
        <v>251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" customHeight="1" x14ac:dyDescent="0.3">
      <c r="A390" s="831" t="s">
        <v>2923</v>
      </c>
      <c r="B390" s="832" t="s">
        <v>2924</v>
      </c>
      <c r="C390" s="832" t="s">
        <v>580</v>
      </c>
      <c r="D390" s="832" t="s">
        <v>2884</v>
      </c>
      <c r="E390" s="832" t="s">
        <v>2919</v>
      </c>
      <c r="F390" s="832" t="s">
        <v>2978</v>
      </c>
      <c r="G390" s="832" t="s">
        <v>2979</v>
      </c>
      <c r="H390" s="849"/>
      <c r="I390" s="849"/>
      <c r="J390" s="832"/>
      <c r="K390" s="832"/>
      <c r="L390" s="849"/>
      <c r="M390" s="849"/>
      <c r="N390" s="832"/>
      <c r="O390" s="832"/>
      <c r="P390" s="849">
        <v>13</v>
      </c>
      <c r="Q390" s="849">
        <v>3276</v>
      </c>
      <c r="R390" s="837"/>
      <c r="S390" s="850">
        <v>252</v>
      </c>
    </row>
    <row r="391" spans="1:19" ht="14.4" customHeight="1" x14ac:dyDescent="0.3">
      <c r="A391" s="831" t="s">
        <v>2923</v>
      </c>
      <c r="B391" s="832" t="s">
        <v>2924</v>
      </c>
      <c r="C391" s="832" t="s">
        <v>580</v>
      </c>
      <c r="D391" s="832" t="s">
        <v>2884</v>
      </c>
      <c r="E391" s="832" t="s">
        <v>2919</v>
      </c>
      <c r="F391" s="832" t="s">
        <v>2978</v>
      </c>
      <c r="G391" s="832" t="s">
        <v>2980</v>
      </c>
      <c r="H391" s="849"/>
      <c r="I391" s="849"/>
      <c r="J391" s="832"/>
      <c r="K391" s="832"/>
      <c r="L391" s="849"/>
      <c r="M391" s="849"/>
      <c r="N391" s="832"/>
      <c r="O391" s="832"/>
      <c r="P391" s="849">
        <v>16</v>
      </c>
      <c r="Q391" s="849">
        <v>4032</v>
      </c>
      <c r="R391" s="837"/>
      <c r="S391" s="850">
        <v>252</v>
      </c>
    </row>
    <row r="392" spans="1:19" ht="14.4" customHeight="1" x14ac:dyDescent="0.3">
      <c r="A392" s="831" t="s">
        <v>2923</v>
      </c>
      <c r="B392" s="832" t="s">
        <v>2924</v>
      </c>
      <c r="C392" s="832" t="s">
        <v>580</v>
      </c>
      <c r="D392" s="832" t="s">
        <v>2908</v>
      </c>
      <c r="E392" s="832" t="s">
        <v>2919</v>
      </c>
      <c r="F392" s="832" t="s">
        <v>2978</v>
      </c>
      <c r="G392" s="832" t="s">
        <v>2979</v>
      </c>
      <c r="H392" s="849"/>
      <c r="I392" s="849"/>
      <c r="J392" s="832"/>
      <c r="K392" s="832"/>
      <c r="L392" s="849">
        <v>47</v>
      </c>
      <c r="M392" s="849">
        <v>11797</v>
      </c>
      <c r="N392" s="832">
        <v>1</v>
      </c>
      <c r="O392" s="832">
        <v>251</v>
      </c>
      <c r="P392" s="849">
        <v>10</v>
      </c>
      <c r="Q392" s="849">
        <v>2520</v>
      </c>
      <c r="R392" s="837">
        <v>0.21361363058404678</v>
      </c>
      <c r="S392" s="850">
        <v>252</v>
      </c>
    </row>
    <row r="393" spans="1:19" ht="14.4" customHeight="1" x14ac:dyDescent="0.3">
      <c r="A393" s="831" t="s">
        <v>2923</v>
      </c>
      <c r="B393" s="832" t="s">
        <v>2924</v>
      </c>
      <c r="C393" s="832" t="s">
        <v>580</v>
      </c>
      <c r="D393" s="832" t="s">
        <v>2908</v>
      </c>
      <c r="E393" s="832" t="s">
        <v>2919</v>
      </c>
      <c r="F393" s="832" t="s">
        <v>2978</v>
      </c>
      <c r="G393" s="832" t="s">
        <v>2980</v>
      </c>
      <c r="H393" s="849">
        <v>25</v>
      </c>
      <c r="I393" s="849">
        <v>6275</v>
      </c>
      <c r="J393" s="832">
        <v>0.83333333333333337</v>
      </c>
      <c r="K393" s="832">
        <v>251</v>
      </c>
      <c r="L393" s="849">
        <v>30</v>
      </c>
      <c r="M393" s="849">
        <v>7530</v>
      </c>
      <c r="N393" s="832">
        <v>1</v>
      </c>
      <c r="O393" s="832">
        <v>251</v>
      </c>
      <c r="P393" s="849"/>
      <c r="Q393" s="849"/>
      <c r="R393" s="837"/>
      <c r="S393" s="850"/>
    </row>
    <row r="394" spans="1:19" ht="14.4" customHeight="1" x14ac:dyDescent="0.3">
      <c r="A394" s="831" t="s">
        <v>2923</v>
      </c>
      <c r="B394" s="832" t="s">
        <v>2924</v>
      </c>
      <c r="C394" s="832" t="s">
        <v>580</v>
      </c>
      <c r="D394" s="832" t="s">
        <v>2887</v>
      </c>
      <c r="E394" s="832" t="s">
        <v>2919</v>
      </c>
      <c r="F394" s="832" t="s">
        <v>2978</v>
      </c>
      <c r="G394" s="832" t="s">
        <v>2980</v>
      </c>
      <c r="H394" s="849"/>
      <c r="I394" s="849"/>
      <c r="J394" s="832"/>
      <c r="K394" s="832"/>
      <c r="L394" s="849"/>
      <c r="M394" s="849"/>
      <c r="N394" s="832"/>
      <c r="O394" s="832"/>
      <c r="P394" s="849">
        <v>16</v>
      </c>
      <c r="Q394" s="849">
        <v>4032</v>
      </c>
      <c r="R394" s="837"/>
      <c r="S394" s="850">
        <v>252</v>
      </c>
    </row>
    <row r="395" spans="1:19" ht="14.4" customHeight="1" x14ac:dyDescent="0.3">
      <c r="A395" s="831" t="s">
        <v>2923</v>
      </c>
      <c r="B395" s="832" t="s">
        <v>2924</v>
      </c>
      <c r="C395" s="832" t="s">
        <v>580</v>
      </c>
      <c r="D395" s="832" t="s">
        <v>2874</v>
      </c>
      <c r="E395" s="832" t="s">
        <v>2919</v>
      </c>
      <c r="F395" s="832" t="s">
        <v>2978</v>
      </c>
      <c r="G395" s="832" t="s">
        <v>2979</v>
      </c>
      <c r="H395" s="849"/>
      <c r="I395" s="849"/>
      <c r="J395" s="832"/>
      <c r="K395" s="832"/>
      <c r="L395" s="849"/>
      <c r="M395" s="849"/>
      <c r="N395" s="832"/>
      <c r="O395" s="832"/>
      <c r="P395" s="849">
        <v>63</v>
      </c>
      <c r="Q395" s="849">
        <v>15876</v>
      </c>
      <c r="R395" s="837"/>
      <c r="S395" s="850">
        <v>252</v>
      </c>
    </row>
    <row r="396" spans="1:19" ht="14.4" customHeight="1" x14ac:dyDescent="0.3">
      <c r="A396" s="831" t="s">
        <v>2923</v>
      </c>
      <c r="B396" s="832" t="s">
        <v>2924</v>
      </c>
      <c r="C396" s="832" t="s">
        <v>580</v>
      </c>
      <c r="D396" s="832" t="s">
        <v>2894</v>
      </c>
      <c r="E396" s="832" t="s">
        <v>2919</v>
      </c>
      <c r="F396" s="832" t="s">
        <v>2969</v>
      </c>
      <c r="G396" s="832" t="s">
        <v>2970</v>
      </c>
      <c r="H396" s="849">
        <v>2</v>
      </c>
      <c r="I396" s="849">
        <v>74</v>
      </c>
      <c r="J396" s="832">
        <v>0.66666666666666663</v>
      </c>
      <c r="K396" s="832">
        <v>37</v>
      </c>
      <c r="L396" s="849">
        <v>3</v>
      </c>
      <c r="M396" s="849">
        <v>111</v>
      </c>
      <c r="N396" s="832">
        <v>1</v>
      </c>
      <c r="O396" s="832">
        <v>37</v>
      </c>
      <c r="P396" s="849">
        <v>2</v>
      </c>
      <c r="Q396" s="849">
        <v>74</v>
      </c>
      <c r="R396" s="837">
        <v>0.66666666666666663</v>
      </c>
      <c r="S396" s="850">
        <v>37</v>
      </c>
    </row>
    <row r="397" spans="1:19" ht="14.4" customHeight="1" x14ac:dyDescent="0.3">
      <c r="A397" s="831" t="s">
        <v>2923</v>
      </c>
      <c r="B397" s="832" t="s">
        <v>2924</v>
      </c>
      <c r="C397" s="832" t="s">
        <v>580</v>
      </c>
      <c r="D397" s="832" t="s">
        <v>2894</v>
      </c>
      <c r="E397" s="832" t="s">
        <v>2919</v>
      </c>
      <c r="F397" s="832" t="s">
        <v>2969</v>
      </c>
      <c r="G397" s="832" t="s">
        <v>2971</v>
      </c>
      <c r="H397" s="849">
        <v>1</v>
      </c>
      <c r="I397" s="849">
        <v>37</v>
      </c>
      <c r="J397" s="832">
        <v>0.33333333333333331</v>
      </c>
      <c r="K397" s="832">
        <v>37</v>
      </c>
      <c r="L397" s="849">
        <v>3</v>
      </c>
      <c r="M397" s="849">
        <v>111</v>
      </c>
      <c r="N397" s="832">
        <v>1</v>
      </c>
      <c r="O397" s="832">
        <v>37</v>
      </c>
      <c r="P397" s="849">
        <v>1</v>
      </c>
      <c r="Q397" s="849">
        <v>37</v>
      </c>
      <c r="R397" s="837">
        <v>0.33333333333333331</v>
      </c>
      <c r="S397" s="850">
        <v>37</v>
      </c>
    </row>
    <row r="398" spans="1:19" ht="14.4" customHeight="1" x14ac:dyDescent="0.3">
      <c r="A398" s="831" t="s">
        <v>2923</v>
      </c>
      <c r="B398" s="832" t="s">
        <v>2924</v>
      </c>
      <c r="C398" s="832" t="s">
        <v>580</v>
      </c>
      <c r="D398" s="832" t="s">
        <v>2894</v>
      </c>
      <c r="E398" s="832" t="s">
        <v>2919</v>
      </c>
      <c r="F398" s="832" t="s">
        <v>2978</v>
      </c>
      <c r="G398" s="832" t="s">
        <v>2979</v>
      </c>
      <c r="H398" s="849">
        <v>12</v>
      </c>
      <c r="I398" s="849">
        <v>3012</v>
      </c>
      <c r="J398" s="832">
        <v>0.14814814814814814</v>
      </c>
      <c r="K398" s="832">
        <v>251</v>
      </c>
      <c r="L398" s="849">
        <v>81</v>
      </c>
      <c r="M398" s="849">
        <v>20331</v>
      </c>
      <c r="N398" s="832">
        <v>1</v>
      </c>
      <c r="O398" s="832">
        <v>251</v>
      </c>
      <c r="P398" s="849">
        <v>54</v>
      </c>
      <c r="Q398" s="849">
        <v>13608</v>
      </c>
      <c r="R398" s="837">
        <v>0.66932270916334657</v>
      </c>
      <c r="S398" s="850">
        <v>252</v>
      </c>
    </row>
    <row r="399" spans="1:19" ht="14.4" customHeight="1" x14ac:dyDescent="0.3">
      <c r="A399" s="831" t="s">
        <v>2923</v>
      </c>
      <c r="B399" s="832" t="s">
        <v>2924</v>
      </c>
      <c r="C399" s="832" t="s">
        <v>580</v>
      </c>
      <c r="D399" s="832" t="s">
        <v>2894</v>
      </c>
      <c r="E399" s="832" t="s">
        <v>2919</v>
      </c>
      <c r="F399" s="832" t="s">
        <v>2978</v>
      </c>
      <c r="G399" s="832" t="s">
        <v>2980</v>
      </c>
      <c r="H399" s="849">
        <v>112</v>
      </c>
      <c r="I399" s="849">
        <v>28112</v>
      </c>
      <c r="J399" s="832">
        <v>0.93333333333333335</v>
      </c>
      <c r="K399" s="832">
        <v>251</v>
      </c>
      <c r="L399" s="849">
        <v>120</v>
      </c>
      <c r="M399" s="849">
        <v>30120</v>
      </c>
      <c r="N399" s="832">
        <v>1</v>
      </c>
      <c r="O399" s="832">
        <v>251</v>
      </c>
      <c r="P399" s="849">
        <v>40</v>
      </c>
      <c r="Q399" s="849">
        <v>10080</v>
      </c>
      <c r="R399" s="837">
        <v>0.33466135458167329</v>
      </c>
      <c r="S399" s="850">
        <v>252</v>
      </c>
    </row>
    <row r="400" spans="1:19" ht="14.4" customHeight="1" x14ac:dyDescent="0.3">
      <c r="A400" s="831" t="s">
        <v>2923</v>
      </c>
      <c r="B400" s="832" t="s">
        <v>2924</v>
      </c>
      <c r="C400" s="832" t="s">
        <v>588</v>
      </c>
      <c r="D400" s="832" t="s">
        <v>2870</v>
      </c>
      <c r="E400" s="832" t="s">
        <v>2919</v>
      </c>
      <c r="F400" s="832" t="s">
        <v>2978</v>
      </c>
      <c r="G400" s="832" t="s">
        <v>2979</v>
      </c>
      <c r="H400" s="849">
        <v>1</v>
      </c>
      <c r="I400" s="849">
        <v>251</v>
      </c>
      <c r="J400" s="832"/>
      <c r="K400" s="832">
        <v>251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2923</v>
      </c>
      <c r="B401" s="832" t="s">
        <v>2924</v>
      </c>
      <c r="C401" s="832" t="s">
        <v>588</v>
      </c>
      <c r="D401" s="832" t="s">
        <v>2870</v>
      </c>
      <c r="E401" s="832" t="s">
        <v>2919</v>
      </c>
      <c r="F401" s="832" t="s">
        <v>2978</v>
      </c>
      <c r="G401" s="832" t="s">
        <v>2980</v>
      </c>
      <c r="H401" s="849">
        <v>1</v>
      </c>
      <c r="I401" s="849">
        <v>251</v>
      </c>
      <c r="J401" s="832"/>
      <c r="K401" s="832">
        <v>251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2923</v>
      </c>
      <c r="B402" s="832" t="s">
        <v>2924</v>
      </c>
      <c r="C402" s="832" t="s">
        <v>588</v>
      </c>
      <c r="D402" s="832" t="s">
        <v>2870</v>
      </c>
      <c r="E402" s="832" t="s">
        <v>2919</v>
      </c>
      <c r="F402" s="832" t="s">
        <v>3026</v>
      </c>
      <c r="G402" s="832" t="s">
        <v>3024</v>
      </c>
      <c r="H402" s="849">
        <v>1</v>
      </c>
      <c r="I402" s="849">
        <v>568</v>
      </c>
      <c r="J402" s="832"/>
      <c r="K402" s="832">
        <v>568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2923</v>
      </c>
      <c r="B403" s="832" t="s">
        <v>2924</v>
      </c>
      <c r="C403" s="832" t="s">
        <v>588</v>
      </c>
      <c r="D403" s="832" t="s">
        <v>2870</v>
      </c>
      <c r="E403" s="832" t="s">
        <v>2919</v>
      </c>
      <c r="F403" s="832" t="s">
        <v>3045</v>
      </c>
      <c r="G403" s="832" t="s">
        <v>3044</v>
      </c>
      <c r="H403" s="849">
        <v>1</v>
      </c>
      <c r="I403" s="849">
        <v>380</v>
      </c>
      <c r="J403" s="832"/>
      <c r="K403" s="832">
        <v>380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2923</v>
      </c>
      <c r="B404" s="832" t="s">
        <v>2924</v>
      </c>
      <c r="C404" s="832" t="s">
        <v>588</v>
      </c>
      <c r="D404" s="832" t="s">
        <v>1459</v>
      </c>
      <c r="E404" s="832" t="s">
        <v>2949</v>
      </c>
      <c r="F404" s="832" t="s">
        <v>3016</v>
      </c>
      <c r="G404" s="832" t="s">
        <v>3017</v>
      </c>
      <c r="H404" s="849"/>
      <c r="I404" s="849"/>
      <c r="J404" s="832"/>
      <c r="K404" s="832"/>
      <c r="L404" s="849"/>
      <c r="M404" s="849"/>
      <c r="N404" s="832"/>
      <c r="O404" s="832"/>
      <c r="P404" s="849">
        <v>1</v>
      </c>
      <c r="Q404" s="849">
        <v>904.75</v>
      </c>
      <c r="R404" s="837"/>
      <c r="S404" s="850">
        <v>904.75</v>
      </c>
    </row>
    <row r="405" spans="1:19" ht="14.4" customHeight="1" x14ac:dyDescent="0.3">
      <c r="A405" s="831" t="s">
        <v>2923</v>
      </c>
      <c r="B405" s="832" t="s">
        <v>2924</v>
      </c>
      <c r="C405" s="832" t="s">
        <v>588</v>
      </c>
      <c r="D405" s="832" t="s">
        <v>1459</v>
      </c>
      <c r="E405" s="832" t="s">
        <v>2919</v>
      </c>
      <c r="F405" s="832" t="s">
        <v>2978</v>
      </c>
      <c r="G405" s="832" t="s">
        <v>2979</v>
      </c>
      <c r="H405" s="849"/>
      <c r="I405" s="849"/>
      <c r="J405" s="832"/>
      <c r="K405" s="832"/>
      <c r="L405" s="849">
        <v>1</v>
      </c>
      <c r="M405" s="849">
        <v>251</v>
      </c>
      <c r="N405" s="832">
        <v>1</v>
      </c>
      <c r="O405" s="832">
        <v>251</v>
      </c>
      <c r="P405" s="849">
        <v>1</v>
      </c>
      <c r="Q405" s="849">
        <v>252</v>
      </c>
      <c r="R405" s="837">
        <v>1.0039840637450199</v>
      </c>
      <c r="S405" s="850">
        <v>252</v>
      </c>
    </row>
    <row r="406" spans="1:19" ht="14.4" customHeight="1" x14ac:dyDescent="0.3">
      <c r="A406" s="831" t="s">
        <v>2923</v>
      </c>
      <c r="B406" s="832" t="s">
        <v>2924</v>
      </c>
      <c r="C406" s="832" t="s">
        <v>588</v>
      </c>
      <c r="D406" s="832" t="s">
        <v>1459</v>
      </c>
      <c r="E406" s="832" t="s">
        <v>2919</v>
      </c>
      <c r="F406" s="832" t="s">
        <v>2978</v>
      </c>
      <c r="G406" s="832" t="s">
        <v>2980</v>
      </c>
      <c r="H406" s="849">
        <v>2</v>
      </c>
      <c r="I406" s="849">
        <v>502</v>
      </c>
      <c r="J406" s="832"/>
      <c r="K406" s="832">
        <v>251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2923</v>
      </c>
      <c r="B407" s="832" t="s">
        <v>2924</v>
      </c>
      <c r="C407" s="832" t="s">
        <v>588</v>
      </c>
      <c r="D407" s="832" t="s">
        <v>1459</v>
      </c>
      <c r="E407" s="832" t="s">
        <v>2919</v>
      </c>
      <c r="F407" s="832" t="s">
        <v>3018</v>
      </c>
      <c r="G407" s="832" t="s">
        <v>3019</v>
      </c>
      <c r="H407" s="849">
        <v>1</v>
      </c>
      <c r="I407" s="849">
        <v>126</v>
      </c>
      <c r="J407" s="832">
        <v>1</v>
      </c>
      <c r="K407" s="832">
        <v>126</v>
      </c>
      <c r="L407" s="849">
        <v>1</v>
      </c>
      <c r="M407" s="849">
        <v>126</v>
      </c>
      <c r="N407" s="832">
        <v>1</v>
      </c>
      <c r="O407" s="832">
        <v>126</v>
      </c>
      <c r="P407" s="849"/>
      <c r="Q407" s="849"/>
      <c r="R407" s="837"/>
      <c r="S407" s="850"/>
    </row>
    <row r="408" spans="1:19" ht="14.4" customHeight="1" x14ac:dyDescent="0.3">
      <c r="A408" s="831" t="s">
        <v>2923</v>
      </c>
      <c r="B408" s="832" t="s">
        <v>2924</v>
      </c>
      <c r="C408" s="832" t="s">
        <v>588</v>
      </c>
      <c r="D408" s="832" t="s">
        <v>1459</v>
      </c>
      <c r="E408" s="832" t="s">
        <v>2919</v>
      </c>
      <c r="F408" s="832" t="s">
        <v>3018</v>
      </c>
      <c r="G408" s="832" t="s">
        <v>3020</v>
      </c>
      <c r="H408" s="849">
        <v>16</v>
      </c>
      <c r="I408" s="849">
        <v>2016</v>
      </c>
      <c r="J408" s="832"/>
      <c r="K408" s="832">
        <v>126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2923</v>
      </c>
      <c r="B409" s="832" t="s">
        <v>2924</v>
      </c>
      <c r="C409" s="832" t="s">
        <v>588</v>
      </c>
      <c r="D409" s="832" t="s">
        <v>1459</v>
      </c>
      <c r="E409" s="832" t="s">
        <v>2919</v>
      </c>
      <c r="F409" s="832" t="s">
        <v>3026</v>
      </c>
      <c r="G409" s="832" t="s">
        <v>3024</v>
      </c>
      <c r="H409" s="849">
        <v>2</v>
      </c>
      <c r="I409" s="849">
        <v>1136</v>
      </c>
      <c r="J409" s="832"/>
      <c r="K409" s="832">
        <v>568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2923</v>
      </c>
      <c r="B410" s="832" t="s">
        <v>2924</v>
      </c>
      <c r="C410" s="832" t="s">
        <v>588</v>
      </c>
      <c r="D410" s="832" t="s">
        <v>1459</v>
      </c>
      <c r="E410" s="832" t="s">
        <v>2919</v>
      </c>
      <c r="F410" s="832" t="s">
        <v>3033</v>
      </c>
      <c r="G410" s="832" t="s">
        <v>3006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730</v>
      </c>
      <c r="R410" s="837"/>
      <c r="S410" s="850">
        <v>730</v>
      </c>
    </row>
    <row r="411" spans="1:19" ht="14.4" customHeight="1" x14ac:dyDescent="0.3">
      <c r="A411" s="831" t="s">
        <v>2923</v>
      </c>
      <c r="B411" s="832" t="s">
        <v>2924</v>
      </c>
      <c r="C411" s="832" t="s">
        <v>588</v>
      </c>
      <c r="D411" s="832" t="s">
        <v>1459</v>
      </c>
      <c r="E411" s="832" t="s">
        <v>2919</v>
      </c>
      <c r="F411" s="832" t="s">
        <v>3034</v>
      </c>
      <c r="G411" s="832" t="s">
        <v>3035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834</v>
      </c>
      <c r="R411" s="837"/>
      <c r="S411" s="850">
        <v>834</v>
      </c>
    </row>
    <row r="412" spans="1:19" ht="14.4" customHeight="1" x14ac:dyDescent="0.3">
      <c r="A412" s="831" t="s">
        <v>2923</v>
      </c>
      <c r="B412" s="832" t="s">
        <v>2924</v>
      </c>
      <c r="C412" s="832" t="s">
        <v>588</v>
      </c>
      <c r="D412" s="832" t="s">
        <v>1459</v>
      </c>
      <c r="E412" s="832" t="s">
        <v>2919</v>
      </c>
      <c r="F412" s="832" t="s">
        <v>3036</v>
      </c>
      <c r="G412" s="832" t="s">
        <v>3037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215</v>
      </c>
      <c r="R412" s="837"/>
      <c r="S412" s="850">
        <v>215</v>
      </c>
    </row>
    <row r="413" spans="1:19" ht="14.4" customHeight="1" x14ac:dyDescent="0.3">
      <c r="A413" s="831" t="s">
        <v>2923</v>
      </c>
      <c r="B413" s="832" t="s">
        <v>2924</v>
      </c>
      <c r="C413" s="832" t="s">
        <v>588</v>
      </c>
      <c r="D413" s="832" t="s">
        <v>1459</v>
      </c>
      <c r="E413" s="832" t="s">
        <v>2919</v>
      </c>
      <c r="F413" s="832" t="s">
        <v>3039</v>
      </c>
      <c r="G413" s="832" t="s">
        <v>3040</v>
      </c>
      <c r="H413" s="849"/>
      <c r="I413" s="849"/>
      <c r="J413" s="832"/>
      <c r="K413" s="832"/>
      <c r="L413" s="849"/>
      <c r="M413" s="849"/>
      <c r="N413" s="832"/>
      <c r="O413" s="832"/>
      <c r="P413" s="849">
        <v>7</v>
      </c>
      <c r="Q413" s="849">
        <v>602</v>
      </c>
      <c r="R413" s="837"/>
      <c r="S413" s="850">
        <v>86</v>
      </c>
    </row>
    <row r="414" spans="1:19" ht="14.4" customHeight="1" x14ac:dyDescent="0.3">
      <c r="A414" s="831" t="s">
        <v>2923</v>
      </c>
      <c r="B414" s="832" t="s">
        <v>2924</v>
      </c>
      <c r="C414" s="832" t="s">
        <v>588</v>
      </c>
      <c r="D414" s="832" t="s">
        <v>1459</v>
      </c>
      <c r="E414" s="832" t="s">
        <v>2919</v>
      </c>
      <c r="F414" s="832" t="s">
        <v>3042</v>
      </c>
      <c r="G414" s="832" t="s">
        <v>3043</v>
      </c>
      <c r="H414" s="849"/>
      <c r="I414" s="849"/>
      <c r="J414" s="832"/>
      <c r="K414" s="832"/>
      <c r="L414" s="849">
        <v>1</v>
      </c>
      <c r="M414" s="849">
        <v>307</v>
      </c>
      <c r="N414" s="832">
        <v>1</v>
      </c>
      <c r="O414" s="832">
        <v>307</v>
      </c>
      <c r="P414" s="849"/>
      <c r="Q414" s="849"/>
      <c r="R414" s="837"/>
      <c r="S414" s="850"/>
    </row>
    <row r="415" spans="1:19" ht="14.4" customHeight="1" x14ac:dyDescent="0.3">
      <c r="A415" s="831" t="s">
        <v>2923</v>
      </c>
      <c r="B415" s="832" t="s">
        <v>2924</v>
      </c>
      <c r="C415" s="832" t="s">
        <v>588</v>
      </c>
      <c r="D415" s="832" t="s">
        <v>1459</v>
      </c>
      <c r="E415" s="832" t="s">
        <v>2919</v>
      </c>
      <c r="F415" s="832" t="s">
        <v>3042</v>
      </c>
      <c r="G415" s="832" t="s">
        <v>3044</v>
      </c>
      <c r="H415" s="849">
        <v>1</v>
      </c>
      <c r="I415" s="849">
        <v>307</v>
      </c>
      <c r="J415" s="832"/>
      <c r="K415" s="832">
        <v>307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2923</v>
      </c>
      <c r="B416" s="832" t="s">
        <v>2924</v>
      </c>
      <c r="C416" s="832" t="s">
        <v>588</v>
      </c>
      <c r="D416" s="832" t="s">
        <v>1459</v>
      </c>
      <c r="E416" s="832" t="s">
        <v>2919</v>
      </c>
      <c r="F416" s="832" t="s">
        <v>3045</v>
      </c>
      <c r="G416" s="832" t="s">
        <v>3044</v>
      </c>
      <c r="H416" s="849">
        <v>5</v>
      </c>
      <c r="I416" s="849">
        <v>1900</v>
      </c>
      <c r="J416" s="832"/>
      <c r="K416" s="832">
        <v>380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2923</v>
      </c>
      <c r="B417" s="832" t="s">
        <v>2924</v>
      </c>
      <c r="C417" s="832" t="s">
        <v>588</v>
      </c>
      <c r="D417" s="832" t="s">
        <v>1460</v>
      </c>
      <c r="E417" s="832" t="s">
        <v>2919</v>
      </c>
      <c r="F417" s="832" t="s">
        <v>2978</v>
      </c>
      <c r="G417" s="832" t="s">
        <v>2979</v>
      </c>
      <c r="H417" s="849"/>
      <c r="I417" s="849"/>
      <c r="J417" s="832"/>
      <c r="K417" s="832"/>
      <c r="L417" s="849"/>
      <c r="M417" s="849"/>
      <c r="N417" s="832"/>
      <c r="O417" s="832"/>
      <c r="P417" s="849">
        <v>1</v>
      </c>
      <c r="Q417" s="849">
        <v>252</v>
      </c>
      <c r="R417" s="837"/>
      <c r="S417" s="850">
        <v>252</v>
      </c>
    </row>
    <row r="418" spans="1:19" ht="14.4" customHeight="1" x14ac:dyDescent="0.3">
      <c r="A418" s="831" t="s">
        <v>2923</v>
      </c>
      <c r="B418" s="832" t="s">
        <v>2924</v>
      </c>
      <c r="C418" s="832" t="s">
        <v>588</v>
      </c>
      <c r="D418" s="832" t="s">
        <v>1460</v>
      </c>
      <c r="E418" s="832" t="s">
        <v>2919</v>
      </c>
      <c r="F418" s="832" t="s">
        <v>3018</v>
      </c>
      <c r="G418" s="832" t="s">
        <v>3019</v>
      </c>
      <c r="H418" s="849"/>
      <c r="I418" s="849"/>
      <c r="J418" s="832"/>
      <c r="K418" s="832"/>
      <c r="L418" s="849"/>
      <c r="M418" s="849"/>
      <c r="N418" s="832"/>
      <c r="O418" s="832"/>
      <c r="P418" s="849">
        <v>4</v>
      </c>
      <c r="Q418" s="849">
        <v>508</v>
      </c>
      <c r="R418" s="837"/>
      <c r="S418" s="850">
        <v>127</v>
      </c>
    </row>
    <row r="419" spans="1:19" ht="14.4" customHeight="1" x14ac:dyDescent="0.3">
      <c r="A419" s="831" t="s">
        <v>2923</v>
      </c>
      <c r="B419" s="832" t="s">
        <v>2924</v>
      </c>
      <c r="C419" s="832" t="s">
        <v>588</v>
      </c>
      <c r="D419" s="832" t="s">
        <v>1460</v>
      </c>
      <c r="E419" s="832" t="s">
        <v>2919</v>
      </c>
      <c r="F419" s="832" t="s">
        <v>3036</v>
      </c>
      <c r="G419" s="832" t="s">
        <v>3037</v>
      </c>
      <c r="H419" s="849"/>
      <c r="I419" s="849"/>
      <c r="J419" s="832"/>
      <c r="K419" s="832"/>
      <c r="L419" s="849"/>
      <c r="M419" s="849"/>
      <c r="N419" s="832"/>
      <c r="O419" s="832"/>
      <c r="P419" s="849">
        <v>1</v>
      </c>
      <c r="Q419" s="849">
        <v>215</v>
      </c>
      <c r="R419" s="837"/>
      <c r="S419" s="850">
        <v>215</v>
      </c>
    </row>
    <row r="420" spans="1:19" ht="14.4" customHeight="1" x14ac:dyDescent="0.3">
      <c r="A420" s="831" t="s">
        <v>2923</v>
      </c>
      <c r="B420" s="832" t="s">
        <v>2924</v>
      </c>
      <c r="C420" s="832" t="s">
        <v>588</v>
      </c>
      <c r="D420" s="832" t="s">
        <v>1460</v>
      </c>
      <c r="E420" s="832" t="s">
        <v>2919</v>
      </c>
      <c r="F420" s="832" t="s">
        <v>3045</v>
      </c>
      <c r="G420" s="832" t="s">
        <v>3043</v>
      </c>
      <c r="H420" s="849"/>
      <c r="I420" s="849"/>
      <c r="J420" s="832"/>
      <c r="K420" s="832"/>
      <c r="L420" s="849"/>
      <c r="M420" s="849"/>
      <c r="N420" s="832"/>
      <c r="O420" s="832"/>
      <c r="P420" s="849">
        <v>2</v>
      </c>
      <c r="Q420" s="849">
        <v>762</v>
      </c>
      <c r="R420" s="837"/>
      <c r="S420" s="850">
        <v>381</v>
      </c>
    </row>
    <row r="421" spans="1:19" ht="14.4" customHeight="1" x14ac:dyDescent="0.3">
      <c r="A421" s="831" t="s">
        <v>2923</v>
      </c>
      <c r="B421" s="832" t="s">
        <v>2924</v>
      </c>
      <c r="C421" s="832" t="s">
        <v>588</v>
      </c>
      <c r="D421" s="832" t="s">
        <v>2871</v>
      </c>
      <c r="E421" s="832" t="s">
        <v>2919</v>
      </c>
      <c r="F421" s="832" t="s">
        <v>2978</v>
      </c>
      <c r="G421" s="832" t="s">
        <v>2979</v>
      </c>
      <c r="H421" s="849"/>
      <c r="I421" s="849"/>
      <c r="J421" s="832"/>
      <c r="K421" s="832"/>
      <c r="L421" s="849"/>
      <c r="M421" s="849"/>
      <c r="N421" s="832"/>
      <c r="O421" s="832"/>
      <c r="P421" s="849">
        <v>9</v>
      </c>
      <c r="Q421" s="849">
        <v>2268</v>
      </c>
      <c r="R421" s="837"/>
      <c r="S421" s="850">
        <v>252</v>
      </c>
    </row>
    <row r="422" spans="1:19" ht="14.4" customHeight="1" x14ac:dyDescent="0.3">
      <c r="A422" s="831" t="s">
        <v>2923</v>
      </c>
      <c r="B422" s="832" t="s">
        <v>2924</v>
      </c>
      <c r="C422" s="832" t="s">
        <v>588</v>
      </c>
      <c r="D422" s="832" t="s">
        <v>2871</v>
      </c>
      <c r="E422" s="832" t="s">
        <v>2919</v>
      </c>
      <c r="F422" s="832" t="s">
        <v>2978</v>
      </c>
      <c r="G422" s="832" t="s">
        <v>2980</v>
      </c>
      <c r="H422" s="849"/>
      <c r="I422" s="849"/>
      <c r="J422" s="832"/>
      <c r="K422" s="832"/>
      <c r="L422" s="849">
        <v>21</v>
      </c>
      <c r="M422" s="849">
        <v>5271</v>
      </c>
      <c r="N422" s="832">
        <v>1</v>
      </c>
      <c r="O422" s="832">
        <v>251</v>
      </c>
      <c r="P422" s="849">
        <v>15</v>
      </c>
      <c r="Q422" s="849">
        <v>3780</v>
      </c>
      <c r="R422" s="837">
        <v>0.71713147410358569</v>
      </c>
      <c r="S422" s="850">
        <v>252</v>
      </c>
    </row>
    <row r="423" spans="1:19" ht="14.4" customHeight="1" x14ac:dyDescent="0.3">
      <c r="A423" s="831" t="s">
        <v>2923</v>
      </c>
      <c r="B423" s="832" t="s">
        <v>2924</v>
      </c>
      <c r="C423" s="832" t="s">
        <v>588</v>
      </c>
      <c r="D423" s="832" t="s">
        <v>2871</v>
      </c>
      <c r="E423" s="832" t="s">
        <v>2919</v>
      </c>
      <c r="F423" s="832" t="s">
        <v>3018</v>
      </c>
      <c r="G423" s="832" t="s">
        <v>3019</v>
      </c>
      <c r="H423" s="849"/>
      <c r="I423" s="849"/>
      <c r="J423" s="832"/>
      <c r="K423" s="832"/>
      <c r="L423" s="849"/>
      <c r="M423" s="849"/>
      <c r="N423" s="832"/>
      <c r="O423" s="832"/>
      <c r="P423" s="849">
        <v>36</v>
      </c>
      <c r="Q423" s="849">
        <v>4572</v>
      </c>
      <c r="R423" s="837"/>
      <c r="S423" s="850">
        <v>127</v>
      </c>
    </row>
    <row r="424" spans="1:19" ht="14.4" customHeight="1" x14ac:dyDescent="0.3">
      <c r="A424" s="831" t="s">
        <v>2923</v>
      </c>
      <c r="B424" s="832" t="s">
        <v>2924</v>
      </c>
      <c r="C424" s="832" t="s">
        <v>588</v>
      </c>
      <c r="D424" s="832" t="s">
        <v>2871</v>
      </c>
      <c r="E424" s="832" t="s">
        <v>2919</v>
      </c>
      <c r="F424" s="832" t="s">
        <v>3018</v>
      </c>
      <c r="G424" s="832" t="s">
        <v>3020</v>
      </c>
      <c r="H424" s="849"/>
      <c r="I424" s="849"/>
      <c r="J424" s="832"/>
      <c r="K424" s="832"/>
      <c r="L424" s="849">
        <v>75</v>
      </c>
      <c r="M424" s="849">
        <v>9450</v>
      </c>
      <c r="N424" s="832">
        <v>1</v>
      </c>
      <c r="O424" s="832">
        <v>126</v>
      </c>
      <c r="P424" s="849">
        <v>64</v>
      </c>
      <c r="Q424" s="849">
        <v>8128</v>
      </c>
      <c r="R424" s="837">
        <v>0.86010582010582015</v>
      </c>
      <c r="S424" s="850">
        <v>127</v>
      </c>
    </row>
    <row r="425" spans="1:19" ht="14.4" customHeight="1" x14ac:dyDescent="0.3">
      <c r="A425" s="831" t="s">
        <v>2923</v>
      </c>
      <c r="B425" s="832" t="s">
        <v>2924</v>
      </c>
      <c r="C425" s="832" t="s">
        <v>588</v>
      </c>
      <c r="D425" s="832" t="s">
        <v>2871</v>
      </c>
      <c r="E425" s="832" t="s">
        <v>2919</v>
      </c>
      <c r="F425" s="832" t="s">
        <v>3026</v>
      </c>
      <c r="G425" s="832" t="s">
        <v>3024</v>
      </c>
      <c r="H425" s="849"/>
      <c r="I425" s="849"/>
      <c r="J425" s="832"/>
      <c r="K425" s="832"/>
      <c r="L425" s="849"/>
      <c r="M425" s="849"/>
      <c r="N425" s="832"/>
      <c r="O425" s="832"/>
      <c r="P425" s="849">
        <v>8</v>
      </c>
      <c r="Q425" s="849">
        <v>4552</v>
      </c>
      <c r="R425" s="837"/>
      <c r="S425" s="850">
        <v>569</v>
      </c>
    </row>
    <row r="426" spans="1:19" ht="14.4" customHeight="1" x14ac:dyDescent="0.3">
      <c r="A426" s="831" t="s">
        <v>2923</v>
      </c>
      <c r="B426" s="832" t="s">
        <v>2924</v>
      </c>
      <c r="C426" s="832" t="s">
        <v>588</v>
      </c>
      <c r="D426" s="832" t="s">
        <v>2871</v>
      </c>
      <c r="E426" s="832" t="s">
        <v>2919</v>
      </c>
      <c r="F426" s="832" t="s">
        <v>3026</v>
      </c>
      <c r="G426" s="832" t="s">
        <v>3025</v>
      </c>
      <c r="H426" s="849"/>
      <c r="I426" s="849"/>
      <c r="J426" s="832"/>
      <c r="K426" s="832"/>
      <c r="L426" s="849">
        <v>29</v>
      </c>
      <c r="M426" s="849">
        <v>16472</v>
      </c>
      <c r="N426" s="832">
        <v>1</v>
      </c>
      <c r="O426" s="832">
        <v>568</v>
      </c>
      <c r="P426" s="849">
        <v>18</v>
      </c>
      <c r="Q426" s="849">
        <v>10242</v>
      </c>
      <c r="R426" s="837">
        <v>0.62178241864982997</v>
      </c>
      <c r="S426" s="850">
        <v>569</v>
      </c>
    </row>
    <row r="427" spans="1:19" ht="14.4" customHeight="1" x14ac:dyDescent="0.3">
      <c r="A427" s="831" t="s">
        <v>2923</v>
      </c>
      <c r="B427" s="832" t="s">
        <v>2924</v>
      </c>
      <c r="C427" s="832" t="s">
        <v>588</v>
      </c>
      <c r="D427" s="832" t="s">
        <v>2871</v>
      </c>
      <c r="E427" s="832" t="s">
        <v>2919</v>
      </c>
      <c r="F427" s="832" t="s">
        <v>3045</v>
      </c>
      <c r="G427" s="832" t="s">
        <v>3043</v>
      </c>
      <c r="H427" s="849"/>
      <c r="I427" s="849"/>
      <c r="J427" s="832"/>
      <c r="K427" s="832"/>
      <c r="L427" s="849"/>
      <c r="M427" s="849"/>
      <c r="N427" s="832"/>
      <c r="O427" s="832"/>
      <c r="P427" s="849">
        <v>2</v>
      </c>
      <c r="Q427" s="849">
        <v>762</v>
      </c>
      <c r="R427" s="837"/>
      <c r="S427" s="850">
        <v>381</v>
      </c>
    </row>
    <row r="428" spans="1:19" ht="14.4" customHeight="1" x14ac:dyDescent="0.3">
      <c r="A428" s="831" t="s">
        <v>2923</v>
      </c>
      <c r="B428" s="832" t="s">
        <v>2924</v>
      </c>
      <c r="C428" s="832" t="s">
        <v>588</v>
      </c>
      <c r="D428" s="832" t="s">
        <v>2866</v>
      </c>
      <c r="E428" s="832" t="s">
        <v>2919</v>
      </c>
      <c r="F428" s="832" t="s">
        <v>2978</v>
      </c>
      <c r="G428" s="832" t="s">
        <v>2980</v>
      </c>
      <c r="H428" s="849">
        <v>1</v>
      </c>
      <c r="I428" s="849">
        <v>251</v>
      </c>
      <c r="J428" s="832"/>
      <c r="K428" s="832">
        <v>251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2923</v>
      </c>
      <c r="B429" s="832" t="s">
        <v>2924</v>
      </c>
      <c r="C429" s="832" t="s">
        <v>588</v>
      </c>
      <c r="D429" s="832" t="s">
        <v>2866</v>
      </c>
      <c r="E429" s="832" t="s">
        <v>2919</v>
      </c>
      <c r="F429" s="832" t="s">
        <v>3018</v>
      </c>
      <c r="G429" s="832" t="s">
        <v>3019</v>
      </c>
      <c r="H429" s="849"/>
      <c r="I429" s="849"/>
      <c r="J429" s="832"/>
      <c r="K429" s="832"/>
      <c r="L429" s="849">
        <v>1</v>
      </c>
      <c r="M429" s="849">
        <v>126</v>
      </c>
      <c r="N429" s="832">
        <v>1</v>
      </c>
      <c r="O429" s="832">
        <v>126</v>
      </c>
      <c r="P429" s="849">
        <v>8</v>
      </c>
      <c r="Q429" s="849">
        <v>1016</v>
      </c>
      <c r="R429" s="837">
        <v>8.0634920634920633</v>
      </c>
      <c r="S429" s="850">
        <v>127</v>
      </c>
    </row>
    <row r="430" spans="1:19" ht="14.4" customHeight="1" x14ac:dyDescent="0.3">
      <c r="A430" s="831" t="s">
        <v>2923</v>
      </c>
      <c r="B430" s="832" t="s">
        <v>2924</v>
      </c>
      <c r="C430" s="832" t="s">
        <v>588</v>
      </c>
      <c r="D430" s="832" t="s">
        <v>2866</v>
      </c>
      <c r="E430" s="832" t="s">
        <v>2919</v>
      </c>
      <c r="F430" s="832" t="s">
        <v>3023</v>
      </c>
      <c r="G430" s="832" t="s">
        <v>3025</v>
      </c>
      <c r="H430" s="849">
        <v>1</v>
      </c>
      <c r="I430" s="849">
        <v>495</v>
      </c>
      <c r="J430" s="832"/>
      <c r="K430" s="832">
        <v>495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" customHeight="1" x14ac:dyDescent="0.3">
      <c r="A431" s="831" t="s">
        <v>2923</v>
      </c>
      <c r="B431" s="832" t="s">
        <v>2924</v>
      </c>
      <c r="C431" s="832" t="s">
        <v>588</v>
      </c>
      <c r="D431" s="832" t="s">
        <v>2866</v>
      </c>
      <c r="E431" s="832" t="s">
        <v>2919</v>
      </c>
      <c r="F431" s="832" t="s">
        <v>3045</v>
      </c>
      <c r="G431" s="832" t="s">
        <v>3043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381</v>
      </c>
      <c r="R431" s="837"/>
      <c r="S431" s="850">
        <v>381</v>
      </c>
    </row>
    <row r="432" spans="1:19" ht="14.4" customHeight="1" x14ac:dyDescent="0.3">
      <c r="A432" s="831" t="s">
        <v>2923</v>
      </c>
      <c r="B432" s="832" t="s">
        <v>2924</v>
      </c>
      <c r="C432" s="832" t="s">
        <v>588</v>
      </c>
      <c r="D432" s="832" t="s">
        <v>2872</v>
      </c>
      <c r="E432" s="832" t="s">
        <v>2919</v>
      </c>
      <c r="F432" s="832" t="s">
        <v>2978</v>
      </c>
      <c r="G432" s="832" t="s">
        <v>2979</v>
      </c>
      <c r="H432" s="849">
        <v>3</v>
      </c>
      <c r="I432" s="849">
        <v>753</v>
      </c>
      <c r="J432" s="832">
        <v>1</v>
      </c>
      <c r="K432" s="832">
        <v>251</v>
      </c>
      <c r="L432" s="849">
        <v>3</v>
      </c>
      <c r="M432" s="849">
        <v>753</v>
      </c>
      <c r="N432" s="832">
        <v>1</v>
      </c>
      <c r="O432" s="832">
        <v>251</v>
      </c>
      <c r="P432" s="849">
        <v>1</v>
      </c>
      <c r="Q432" s="849">
        <v>252</v>
      </c>
      <c r="R432" s="837">
        <v>0.33466135458167329</v>
      </c>
      <c r="S432" s="850">
        <v>252</v>
      </c>
    </row>
    <row r="433" spans="1:19" ht="14.4" customHeight="1" x14ac:dyDescent="0.3">
      <c r="A433" s="831" t="s">
        <v>2923</v>
      </c>
      <c r="B433" s="832" t="s">
        <v>2924</v>
      </c>
      <c r="C433" s="832" t="s">
        <v>588</v>
      </c>
      <c r="D433" s="832" t="s">
        <v>2872</v>
      </c>
      <c r="E433" s="832" t="s">
        <v>2919</v>
      </c>
      <c r="F433" s="832" t="s">
        <v>2978</v>
      </c>
      <c r="G433" s="832" t="s">
        <v>2980</v>
      </c>
      <c r="H433" s="849"/>
      <c r="I433" s="849"/>
      <c r="J433" s="832"/>
      <c r="K433" s="832"/>
      <c r="L433" s="849">
        <v>1</v>
      </c>
      <c r="M433" s="849">
        <v>251</v>
      </c>
      <c r="N433" s="832">
        <v>1</v>
      </c>
      <c r="O433" s="832">
        <v>251</v>
      </c>
      <c r="P433" s="849">
        <v>7</v>
      </c>
      <c r="Q433" s="849">
        <v>1764</v>
      </c>
      <c r="R433" s="837">
        <v>7.0278884462151394</v>
      </c>
      <c r="S433" s="850">
        <v>252</v>
      </c>
    </row>
    <row r="434" spans="1:19" ht="14.4" customHeight="1" x14ac:dyDescent="0.3">
      <c r="A434" s="831" t="s">
        <v>2923</v>
      </c>
      <c r="B434" s="832" t="s">
        <v>2924</v>
      </c>
      <c r="C434" s="832" t="s">
        <v>588</v>
      </c>
      <c r="D434" s="832" t="s">
        <v>2872</v>
      </c>
      <c r="E434" s="832" t="s">
        <v>2919</v>
      </c>
      <c r="F434" s="832" t="s">
        <v>3018</v>
      </c>
      <c r="G434" s="832" t="s">
        <v>3019</v>
      </c>
      <c r="H434" s="849">
        <v>2</v>
      </c>
      <c r="I434" s="849">
        <v>252</v>
      </c>
      <c r="J434" s="832">
        <v>0.1111111111111111</v>
      </c>
      <c r="K434" s="832">
        <v>126</v>
      </c>
      <c r="L434" s="849">
        <v>18</v>
      </c>
      <c r="M434" s="849">
        <v>2268</v>
      </c>
      <c r="N434" s="832">
        <v>1</v>
      </c>
      <c r="O434" s="832">
        <v>126</v>
      </c>
      <c r="P434" s="849">
        <v>1</v>
      </c>
      <c r="Q434" s="849">
        <v>127</v>
      </c>
      <c r="R434" s="837">
        <v>5.5996472663139327E-2</v>
      </c>
      <c r="S434" s="850">
        <v>127</v>
      </c>
    </row>
    <row r="435" spans="1:19" ht="14.4" customHeight="1" x14ac:dyDescent="0.3">
      <c r="A435" s="831" t="s">
        <v>2923</v>
      </c>
      <c r="B435" s="832" t="s">
        <v>2924</v>
      </c>
      <c r="C435" s="832" t="s">
        <v>588</v>
      </c>
      <c r="D435" s="832" t="s">
        <v>2872</v>
      </c>
      <c r="E435" s="832" t="s">
        <v>2919</v>
      </c>
      <c r="F435" s="832" t="s">
        <v>3018</v>
      </c>
      <c r="G435" s="832" t="s">
        <v>3020</v>
      </c>
      <c r="H435" s="849"/>
      <c r="I435" s="849"/>
      <c r="J435" s="832"/>
      <c r="K435" s="832"/>
      <c r="L435" s="849">
        <v>1</v>
      </c>
      <c r="M435" s="849">
        <v>126</v>
      </c>
      <c r="N435" s="832">
        <v>1</v>
      </c>
      <c r="O435" s="832">
        <v>126</v>
      </c>
      <c r="P435" s="849">
        <v>13</v>
      </c>
      <c r="Q435" s="849">
        <v>1651</v>
      </c>
      <c r="R435" s="837">
        <v>13.103174603174603</v>
      </c>
      <c r="S435" s="850">
        <v>127</v>
      </c>
    </row>
    <row r="436" spans="1:19" ht="14.4" customHeight="1" x14ac:dyDescent="0.3">
      <c r="A436" s="831" t="s">
        <v>2923</v>
      </c>
      <c r="B436" s="832" t="s">
        <v>2924</v>
      </c>
      <c r="C436" s="832" t="s">
        <v>588</v>
      </c>
      <c r="D436" s="832" t="s">
        <v>2872</v>
      </c>
      <c r="E436" s="832" t="s">
        <v>2919</v>
      </c>
      <c r="F436" s="832" t="s">
        <v>3026</v>
      </c>
      <c r="G436" s="832" t="s">
        <v>3024</v>
      </c>
      <c r="H436" s="849"/>
      <c r="I436" s="849"/>
      <c r="J436" s="832"/>
      <c r="K436" s="832"/>
      <c r="L436" s="849">
        <v>2</v>
      </c>
      <c r="M436" s="849">
        <v>1136</v>
      </c>
      <c r="N436" s="832">
        <v>1</v>
      </c>
      <c r="O436" s="832">
        <v>568</v>
      </c>
      <c r="P436" s="849"/>
      <c r="Q436" s="849"/>
      <c r="R436" s="837"/>
      <c r="S436" s="850"/>
    </row>
    <row r="437" spans="1:19" ht="14.4" customHeight="1" x14ac:dyDescent="0.3">
      <c r="A437" s="831" t="s">
        <v>2923</v>
      </c>
      <c r="B437" s="832" t="s">
        <v>2924</v>
      </c>
      <c r="C437" s="832" t="s">
        <v>588</v>
      </c>
      <c r="D437" s="832" t="s">
        <v>2872</v>
      </c>
      <c r="E437" s="832" t="s">
        <v>2919</v>
      </c>
      <c r="F437" s="832" t="s">
        <v>3029</v>
      </c>
      <c r="G437" s="832" t="s">
        <v>3030</v>
      </c>
      <c r="H437" s="849"/>
      <c r="I437" s="849"/>
      <c r="J437" s="832"/>
      <c r="K437" s="832"/>
      <c r="L437" s="849">
        <v>1</v>
      </c>
      <c r="M437" s="849">
        <v>462</v>
      </c>
      <c r="N437" s="832">
        <v>1</v>
      </c>
      <c r="O437" s="832">
        <v>462</v>
      </c>
      <c r="P437" s="849">
        <v>2</v>
      </c>
      <c r="Q437" s="849">
        <v>928</v>
      </c>
      <c r="R437" s="837">
        <v>2.0086580086580086</v>
      </c>
      <c r="S437" s="850">
        <v>464</v>
      </c>
    </row>
    <row r="438" spans="1:19" ht="14.4" customHeight="1" x14ac:dyDescent="0.3">
      <c r="A438" s="831" t="s">
        <v>2923</v>
      </c>
      <c r="B438" s="832" t="s">
        <v>2924</v>
      </c>
      <c r="C438" s="832" t="s">
        <v>588</v>
      </c>
      <c r="D438" s="832" t="s">
        <v>2872</v>
      </c>
      <c r="E438" s="832" t="s">
        <v>2919</v>
      </c>
      <c r="F438" s="832" t="s">
        <v>3029</v>
      </c>
      <c r="G438" s="832" t="s">
        <v>3031</v>
      </c>
      <c r="H438" s="849"/>
      <c r="I438" s="849"/>
      <c r="J438" s="832"/>
      <c r="K438" s="832"/>
      <c r="L438" s="849">
        <v>1</v>
      </c>
      <c r="M438" s="849">
        <v>462</v>
      </c>
      <c r="N438" s="832">
        <v>1</v>
      </c>
      <c r="O438" s="832">
        <v>462</v>
      </c>
      <c r="P438" s="849">
        <v>3</v>
      </c>
      <c r="Q438" s="849">
        <v>1392</v>
      </c>
      <c r="R438" s="837">
        <v>3.0129870129870131</v>
      </c>
      <c r="S438" s="850">
        <v>464</v>
      </c>
    </row>
    <row r="439" spans="1:19" ht="14.4" customHeight="1" x14ac:dyDescent="0.3">
      <c r="A439" s="831" t="s">
        <v>2923</v>
      </c>
      <c r="B439" s="832" t="s">
        <v>2924</v>
      </c>
      <c r="C439" s="832" t="s">
        <v>588</v>
      </c>
      <c r="D439" s="832" t="s">
        <v>2872</v>
      </c>
      <c r="E439" s="832" t="s">
        <v>2919</v>
      </c>
      <c r="F439" s="832" t="s">
        <v>3039</v>
      </c>
      <c r="G439" s="832" t="s">
        <v>3040</v>
      </c>
      <c r="H439" s="849">
        <v>1</v>
      </c>
      <c r="I439" s="849">
        <v>85</v>
      </c>
      <c r="J439" s="832">
        <v>1</v>
      </c>
      <c r="K439" s="832">
        <v>85</v>
      </c>
      <c r="L439" s="849">
        <v>1</v>
      </c>
      <c r="M439" s="849">
        <v>85</v>
      </c>
      <c r="N439" s="832">
        <v>1</v>
      </c>
      <c r="O439" s="832">
        <v>85</v>
      </c>
      <c r="P439" s="849"/>
      <c r="Q439" s="849"/>
      <c r="R439" s="837"/>
      <c r="S439" s="850"/>
    </row>
    <row r="440" spans="1:19" ht="14.4" customHeight="1" x14ac:dyDescent="0.3">
      <c r="A440" s="831" t="s">
        <v>2923</v>
      </c>
      <c r="B440" s="832" t="s">
        <v>2924</v>
      </c>
      <c r="C440" s="832" t="s">
        <v>588</v>
      </c>
      <c r="D440" s="832" t="s">
        <v>2872</v>
      </c>
      <c r="E440" s="832" t="s">
        <v>2919</v>
      </c>
      <c r="F440" s="832" t="s">
        <v>3042</v>
      </c>
      <c r="G440" s="832" t="s">
        <v>3043</v>
      </c>
      <c r="H440" s="849">
        <v>3</v>
      </c>
      <c r="I440" s="849">
        <v>921</v>
      </c>
      <c r="J440" s="832">
        <v>3</v>
      </c>
      <c r="K440" s="832">
        <v>307</v>
      </c>
      <c r="L440" s="849">
        <v>1</v>
      </c>
      <c r="M440" s="849">
        <v>307</v>
      </c>
      <c r="N440" s="832">
        <v>1</v>
      </c>
      <c r="O440" s="832">
        <v>307</v>
      </c>
      <c r="P440" s="849"/>
      <c r="Q440" s="849"/>
      <c r="R440" s="837"/>
      <c r="S440" s="850"/>
    </row>
    <row r="441" spans="1:19" ht="14.4" customHeight="1" x14ac:dyDescent="0.3">
      <c r="A441" s="831" t="s">
        <v>2923</v>
      </c>
      <c r="B441" s="832" t="s">
        <v>2924</v>
      </c>
      <c r="C441" s="832" t="s">
        <v>588</v>
      </c>
      <c r="D441" s="832" t="s">
        <v>2872</v>
      </c>
      <c r="E441" s="832" t="s">
        <v>2919</v>
      </c>
      <c r="F441" s="832" t="s">
        <v>3042</v>
      </c>
      <c r="G441" s="832" t="s">
        <v>3044</v>
      </c>
      <c r="H441" s="849"/>
      <c r="I441" s="849"/>
      <c r="J441" s="832"/>
      <c r="K441" s="832"/>
      <c r="L441" s="849"/>
      <c r="M441" s="849"/>
      <c r="N441" s="832"/>
      <c r="O441" s="832"/>
      <c r="P441" s="849">
        <v>1</v>
      </c>
      <c r="Q441" s="849">
        <v>308</v>
      </c>
      <c r="R441" s="837"/>
      <c r="S441" s="850">
        <v>308</v>
      </c>
    </row>
    <row r="442" spans="1:19" ht="14.4" customHeight="1" x14ac:dyDescent="0.3">
      <c r="A442" s="831" t="s">
        <v>2923</v>
      </c>
      <c r="B442" s="832" t="s">
        <v>2924</v>
      </c>
      <c r="C442" s="832" t="s">
        <v>588</v>
      </c>
      <c r="D442" s="832" t="s">
        <v>2872</v>
      </c>
      <c r="E442" s="832" t="s">
        <v>2919</v>
      </c>
      <c r="F442" s="832" t="s">
        <v>3045</v>
      </c>
      <c r="G442" s="832" t="s">
        <v>3043</v>
      </c>
      <c r="H442" s="849"/>
      <c r="I442" s="849"/>
      <c r="J442" s="832"/>
      <c r="K442" s="832"/>
      <c r="L442" s="849">
        <v>3</v>
      </c>
      <c r="M442" s="849">
        <v>1140</v>
      </c>
      <c r="N442" s="832">
        <v>1</v>
      </c>
      <c r="O442" s="832">
        <v>380</v>
      </c>
      <c r="P442" s="849"/>
      <c r="Q442" s="849"/>
      <c r="R442" s="837"/>
      <c r="S442" s="850"/>
    </row>
    <row r="443" spans="1:19" ht="14.4" customHeight="1" x14ac:dyDescent="0.3">
      <c r="A443" s="831" t="s">
        <v>2923</v>
      </c>
      <c r="B443" s="832" t="s">
        <v>2924</v>
      </c>
      <c r="C443" s="832" t="s">
        <v>588</v>
      </c>
      <c r="D443" s="832" t="s">
        <v>2872</v>
      </c>
      <c r="E443" s="832" t="s">
        <v>2919</v>
      </c>
      <c r="F443" s="832" t="s">
        <v>3045</v>
      </c>
      <c r="G443" s="832" t="s">
        <v>3044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381</v>
      </c>
      <c r="R443" s="837"/>
      <c r="S443" s="850">
        <v>381</v>
      </c>
    </row>
    <row r="444" spans="1:19" ht="14.4" customHeight="1" x14ac:dyDescent="0.3">
      <c r="A444" s="831" t="s">
        <v>2923</v>
      </c>
      <c r="B444" s="832" t="s">
        <v>2924</v>
      </c>
      <c r="C444" s="832" t="s">
        <v>588</v>
      </c>
      <c r="D444" s="832" t="s">
        <v>2872</v>
      </c>
      <c r="E444" s="832" t="s">
        <v>2919</v>
      </c>
      <c r="F444" s="832" t="s">
        <v>3049</v>
      </c>
      <c r="G444" s="832" t="s">
        <v>3031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354</v>
      </c>
      <c r="R444" s="837"/>
      <c r="S444" s="850">
        <v>354</v>
      </c>
    </row>
    <row r="445" spans="1:19" ht="14.4" customHeight="1" x14ac:dyDescent="0.3">
      <c r="A445" s="831" t="s">
        <v>2923</v>
      </c>
      <c r="B445" s="832" t="s">
        <v>2924</v>
      </c>
      <c r="C445" s="832" t="s">
        <v>588</v>
      </c>
      <c r="D445" s="832" t="s">
        <v>2875</v>
      </c>
      <c r="E445" s="832" t="s">
        <v>2919</v>
      </c>
      <c r="F445" s="832" t="s">
        <v>3018</v>
      </c>
      <c r="G445" s="832" t="s">
        <v>3020</v>
      </c>
      <c r="H445" s="849"/>
      <c r="I445" s="849"/>
      <c r="J445" s="832"/>
      <c r="K445" s="832"/>
      <c r="L445" s="849"/>
      <c r="M445" s="849"/>
      <c r="N445" s="832"/>
      <c r="O445" s="832"/>
      <c r="P445" s="849">
        <v>4</v>
      </c>
      <c r="Q445" s="849">
        <v>508</v>
      </c>
      <c r="R445" s="837"/>
      <c r="S445" s="850">
        <v>127</v>
      </c>
    </row>
    <row r="446" spans="1:19" ht="14.4" customHeight="1" x14ac:dyDescent="0.3">
      <c r="A446" s="831" t="s">
        <v>2923</v>
      </c>
      <c r="B446" s="832" t="s">
        <v>2924</v>
      </c>
      <c r="C446" s="832" t="s">
        <v>588</v>
      </c>
      <c r="D446" s="832" t="s">
        <v>2875</v>
      </c>
      <c r="E446" s="832" t="s">
        <v>2919</v>
      </c>
      <c r="F446" s="832" t="s">
        <v>3042</v>
      </c>
      <c r="G446" s="832" t="s">
        <v>3044</v>
      </c>
      <c r="H446" s="849"/>
      <c r="I446" s="849"/>
      <c r="J446" s="832"/>
      <c r="K446" s="832"/>
      <c r="L446" s="849"/>
      <c r="M446" s="849"/>
      <c r="N446" s="832"/>
      <c r="O446" s="832"/>
      <c r="P446" s="849">
        <v>2</v>
      </c>
      <c r="Q446" s="849">
        <v>616</v>
      </c>
      <c r="R446" s="837"/>
      <c r="S446" s="850">
        <v>308</v>
      </c>
    </row>
    <row r="447" spans="1:19" ht="14.4" customHeight="1" x14ac:dyDescent="0.3">
      <c r="A447" s="831" t="s">
        <v>2923</v>
      </c>
      <c r="B447" s="832" t="s">
        <v>2924</v>
      </c>
      <c r="C447" s="832" t="s">
        <v>588</v>
      </c>
      <c r="D447" s="832" t="s">
        <v>1462</v>
      </c>
      <c r="E447" s="832" t="s">
        <v>2919</v>
      </c>
      <c r="F447" s="832" t="s">
        <v>2978</v>
      </c>
      <c r="G447" s="832" t="s">
        <v>2980</v>
      </c>
      <c r="H447" s="849">
        <v>4</v>
      </c>
      <c r="I447" s="849">
        <v>1004</v>
      </c>
      <c r="J447" s="832"/>
      <c r="K447" s="832">
        <v>251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" customHeight="1" x14ac:dyDescent="0.3">
      <c r="A448" s="831" t="s">
        <v>2923</v>
      </c>
      <c r="B448" s="832" t="s">
        <v>2924</v>
      </c>
      <c r="C448" s="832" t="s">
        <v>588</v>
      </c>
      <c r="D448" s="832" t="s">
        <v>1462</v>
      </c>
      <c r="E448" s="832" t="s">
        <v>2919</v>
      </c>
      <c r="F448" s="832" t="s">
        <v>3018</v>
      </c>
      <c r="G448" s="832" t="s">
        <v>3020</v>
      </c>
      <c r="H448" s="849">
        <v>4</v>
      </c>
      <c r="I448" s="849">
        <v>504</v>
      </c>
      <c r="J448" s="832"/>
      <c r="K448" s="832">
        <v>126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" customHeight="1" x14ac:dyDescent="0.3">
      <c r="A449" s="831" t="s">
        <v>2923</v>
      </c>
      <c r="B449" s="832" t="s">
        <v>2924</v>
      </c>
      <c r="C449" s="832" t="s">
        <v>588</v>
      </c>
      <c r="D449" s="832" t="s">
        <v>1462</v>
      </c>
      <c r="E449" s="832" t="s">
        <v>2919</v>
      </c>
      <c r="F449" s="832" t="s">
        <v>3042</v>
      </c>
      <c r="G449" s="832" t="s">
        <v>3044</v>
      </c>
      <c r="H449" s="849">
        <v>4</v>
      </c>
      <c r="I449" s="849">
        <v>1228</v>
      </c>
      <c r="J449" s="832"/>
      <c r="K449" s="832">
        <v>307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2923</v>
      </c>
      <c r="B450" s="832" t="s">
        <v>2924</v>
      </c>
      <c r="C450" s="832" t="s">
        <v>588</v>
      </c>
      <c r="D450" s="832" t="s">
        <v>1463</v>
      </c>
      <c r="E450" s="832" t="s">
        <v>2919</v>
      </c>
      <c r="F450" s="832" t="s">
        <v>2978</v>
      </c>
      <c r="G450" s="832" t="s">
        <v>2979</v>
      </c>
      <c r="H450" s="849">
        <v>1</v>
      </c>
      <c r="I450" s="849">
        <v>251</v>
      </c>
      <c r="J450" s="832">
        <v>0.5</v>
      </c>
      <c r="K450" s="832">
        <v>251</v>
      </c>
      <c r="L450" s="849">
        <v>2</v>
      </c>
      <c r="M450" s="849">
        <v>502</v>
      </c>
      <c r="N450" s="832">
        <v>1</v>
      </c>
      <c r="O450" s="832">
        <v>251</v>
      </c>
      <c r="P450" s="849">
        <v>2</v>
      </c>
      <c r="Q450" s="849">
        <v>504</v>
      </c>
      <c r="R450" s="837">
        <v>1.0039840637450199</v>
      </c>
      <c r="S450" s="850">
        <v>252</v>
      </c>
    </row>
    <row r="451" spans="1:19" ht="14.4" customHeight="1" x14ac:dyDescent="0.3">
      <c r="A451" s="831" t="s">
        <v>2923</v>
      </c>
      <c r="B451" s="832" t="s">
        <v>2924</v>
      </c>
      <c r="C451" s="832" t="s">
        <v>588</v>
      </c>
      <c r="D451" s="832" t="s">
        <v>1463</v>
      </c>
      <c r="E451" s="832" t="s">
        <v>2919</v>
      </c>
      <c r="F451" s="832" t="s">
        <v>2978</v>
      </c>
      <c r="G451" s="832" t="s">
        <v>2980</v>
      </c>
      <c r="H451" s="849">
        <v>8</v>
      </c>
      <c r="I451" s="849">
        <v>2008</v>
      </c>
      <c r="J451" s="832">
        <v>2.6666666666666665</v>
      </c>
      <c r="K451" s="832">
        <v>251</v>
      </c>
      <c r="L451" s="849">
        <v>3</v>
      </c>
      <c r="M451" s="849">
        <v>753</v>
      </c>
      <c r="N451" s="832">
        <v>1</v>
      </c>
      <c r="O451" s="832">
        <v>251</v>
      </c>
      <c r="P451" s="849">
        <v>6</v>
      </c>
      <c r="Q451" s="849">
        <v>1512</v>
      </c>
      <c r="R451" s="837">
        <v>2.0079681274900398</v>
      </c>
      <c r="S451" s="850">
        <v>252</v>
      </c>
    </row>
    <row r="452" spans="1:19" ht="14.4" customHeight="1" x14ac:dyDescent="0.3">
      <c r="A452" s="831" t="s">
        <v>2923</v>
      </c>
      <c r="B452" s="832" t="s">
        <v>2924</v>
      </c>
      <c r="C452" s="832" t="s">
        <v>588</v>
      </c>
      <c r="D452" s="832" t="s">
        <v>1463</v>
      </c>
      <c r="E452" s="832" t="s">
        <v>2919</v>
      </c>
      <c r="F452" s="832" t="s">
        <v>3018</v>
      </c>
      <c r="G452" s="832" t="s">
        <v>3019</v>
      </c>
      <c r="H452" s="849">
        <v>1</v>
      </c>
      <c r="I452" s="849">
        <v>126</v>
      </c>
      <c r="J452" s="832">
        <v>1</v>
      </c>
      <c r="K452" s="832">
        <v>126</v>
      </c>
      <c r="L452" s="849">
        <v>1</v>
      </c>
      <c r="M452" s="849">
        <v>126</v>
      </c>
      <c r="N452" s="832">
        <v>1</v>
      </c>
      <c r="O452" s="832">
        <v>126</v>
      </c>
      <c r="P452" s="849">
        <v>2</v>
      </c>
      <c r="Q452" s="849">
        <v>254</v>
      </c>
      <c r="R452" s="837">
        <v>2.0158730158730158</v>
      </c>
      <c r="S452" s="850">
        <v>127</v>
      </c>
    </row>
    <row r="453" spans="1:19" ht="14.4" customHeight="1" x14ac:dyDescent="0.3">
      <c r="A453" s="831" t="s">
        <v>2923</v>
      </c>
      <c r="B453" s="832" t="s">
        <v>2924</v>
      </c>
      <c r="C453" s="832" t="s">
        <v>588</v>
      </c>
      <c r="D453" s="832" t="s">
        <v>1463</v>
      </c>
      <c r="E453" s="832" t="s">
        <v>2919</v>
      </c>
      <c r="F453" s="832" t="s">
        <v>3018</v>
      </c>
      <c r="G453" s="832" t="s">
        <v>3020</v>
      </c>
      <c r="H453" s="849">
        <v>8</v>
      </c>
      <c r="I453" s="849">
        <v>1008</v>
      </c>
      <c r="J453" s="832">
        <v>1.3333333333333333</v>
      </c>
      <c r="K453" s="832">
        <v>126</v>
      </c>
      <c r="L453" s="849">
        <v>6</v>
      </c>
      <c r="M453" s="849">
        <v>756</v>
      </c>
      <c r="N453" s="832">
        <v>1</v>
      </c>
      <c r="O453" s="832">
        <v>126</v>
      </c>
      <c r="P453" s="849">
        <v>9</v>
      </c>
      <c r="Q453" s="849">
        <v>1143</v>
      </c>
      <c r="R453" s="837">
        <v>1.5119047619047619</v>
      </c>
      <c r="S453" s="850">
        <v>127</v>
      </c>
    </row>
    <row r="454" spans="1:19" ht="14.4" customHeight="1" x14ac:dyDescent="0.3">
      <c r="A454" s="831" t="s">
        <v>2923</v>
      </c>
      <c r="B454" s="832" t="s">
        <v>2924</v>
      </c>
      <c r="C454" s="832" t="s">
        <v>588</v>
      </c>
      <c r="D454" s="832" t="s">
        <v>1463</v>
      </c>
      <c r="E454" s="832" t="s">
        <v>2919</v>
      </c>
      <c r="F454" s="832" t="s">
        <v>3023</v>
      </c>
      <c r="G454" s="832" t="s">
        <v>3024</v>
      </c>
      <c r="H454" s="849"/>
      <c r="I454" s="849"/>
      <c r="J454" s="832"/>
      <c r="K454" s="832"/>
      <c r="L454" s="849"/>
      <c r="M454" s="849"/>
      <c r="N454" s="832"/>
      <c r="O454" s="832"/>
      <c r="P454" s="849">
        <v>1</v>
      </c>
      <c r="Q454" s="849">
        <v>496</v>
      </c>
      <c r="R454" s="837"/>
      <c r="S454" s="850">
        <v>496</v>
      </c>
    </row>
    <row r="455" spans="1:19" ht="14.4" customHeight="1" x14ac:dyDescent="0.3">
      <c r="A455" s="831" t="s">
        <v>2923</v>
      </c>
      <c r="B455" s="832" t="s">
        <v>2924</v>
      </c>
      <c r="C455" s="832" t="s">
        <v>588</v>
      </c>
      <c r="D455" s="832" t="s">
        <v>1463</v>
      </c>
      <c r="E455" s="832" t="s">
        <v>2919</v>
      </c>
      <c r="F455" s="832" t="s">
        <v>3039</v>
      </c>
      <c r="G455" s="832" t="s">
        <v>3040</v>
      </c>
      <c r="H455" s="849"/>
      <c r="I455" s="849"/>
      <c r="J455" s="832"/>
      <c r="K455" s="832"/>
      <c r="L455" s="849">
        <v>1</v>
      </c>
      <c r="M455" s="849">
        <v>85</v>
      </c>
      <c r="N455" s="832">
        <v>1</v>
      </c>
      <c r="O455" s="832">
        <v>85</v>
      </c>
      <c r="P455" s="849"/>
      <c r="Q455" s="849"/>
      <c r="R455" s="837"/>
      <c r="S455" s="850"/>
    </row>
    <row r="456" spans="1:19" ht="14.4" customHeight="1" x14ac:dyDescent="0.3">
      <c r="A456" s="831" t="s">
        <v>2923</v>
      </c>
      <c r="B456" s="832" t="s">
        <v>2924</v>
      </c>
      <c r="C456" s="832" t="s">
        <v>588</v>
      </c>
      <c r="D456" s="832" t="s">
        <v>1463</v>
      </c>
      <c r="E456" s="832" t="s">
        <v>2919</v>
      </c>
      <c r="F456" s="832" t="s">
        <v>3042</v>
      </c>
      <c r="G456" s="832" t="s">
        <v>3043</v>
      </c>
      <c r="H456" s="849">
        <v>4</v>
      </c>
      <c r="I456" s="849">
        <v>1228</v>
      </c>
      <c r="J456" s="832"/>
      <c r="K456" s="832">
        <v>307</v>
      </c>
      <c r="L456" s="849"/>
      <c r="M456" s="849"/>
      <c r="N456" s="832"/>
      <c r="O456" s="832"/>
      <c r="P456" s="849">
        <v>3</v>
      </c>
      <c r="Q456" s="849">
        <v>924</v>
      </c>
      <c r="R456" s="837"/>
      <c r="S456" s="850">
        <v>308</v>
      </c>
    </row>
    <row r="457" spans="1:19" ht="14.4" customHeight="1" x14ac:dyDescent="0.3">
      <c r="A457" s="831" t="s">
        <v>2923</v>
      </c>
      <c r="B457" s="832" t="s">
        <v>2924</v>
      </c>
      <c r="C457" s="832" t="s">
        <v>588</v>
      </c>
      <c r="D457" s="832" t="s">
        <v>1463</v>
      </c>
      <c r="E457" s="832" t="s">
        <v>2919</v>
      </c>
      <c r="F457" s="832" t="s">
        <v>3042</v>
      </c>
      <c r="G457" s="832" t="s">
        <v>3044</v>
      </c>
      <c r="H457" s="849">
        <v>6</v>
      </c>
      <c r="I457" s="849">
        <v>1842</v>
      </c>
      <c r="J457" s="832">
        <v>2</v>
      </c>
      <c r="K457" s="832">
        <v>307</v>
      </c>
      <c r="L457" s="849">
        <v>3</v>
      </c>
      <c r="M457" s="849">
        <v>921</v>
      </c>
      <c r="N457" s="832">
        <v>1</v>
      </c>
      <c r="O457" s="832">
        <v>307</v>
      </c>
      <c r="P457" s="849">
        <v>7</v>
      </c>
      <c r="Q457" s="849">
        <v>2156</v>
      </c>
      <c r="R457" s="837">
        <v>2.3409337676438655</v>
      </c>
      <c r="S457" s="850">
        <v>308</v>
      </c>
    </row>
    <row r="458" spans="1:19" ht="14.4" customHeight="1" x14ac:dyDescent="0.3">
      <c r="A458" s="831" t="s">
        <v>2923</v>
      </c>
      <c r="B458" s="832" t="s">
        <v>2924</v>
      </c>
      <c r="C458" s="832" t="s">
        <v>588</v>
      </c>
      <c r="D458" s="832" t="s">
        <v>1463</v>
      </c>
      <c r="E458" s="832" t="s">
        <v>2919</v>
      </c>
      <c r="F458" s="832" t="s">
        <v>3045</v>
      </c>
      <c r="G458" s="832" t="s">
        <v>3043</v>
      </c>
      <c r="H458" s="849"/>
      <c r="I458" s="849"/>
      <c r="J458" s="832"/>
      <c r="K458" s="832"/>
      <c r="L458" s="849">
        <v>1</v>
      </c>
      <c r="M458" s="849">
        <v>380</v>
      </c>
      <c r="N458" s="832">
        <v>1</v>
      </c>
      <c r="O458" s="832">
        <v>380</v>
      </c>
      <c r="P458" s="849"/>
      <c r="Q458" s="849"/>
      <c r="R458" s="837"/>
      <c r="S458" s="850"/>
    </row>
    <row r="459" spans="1:19" ht="14.4" customHeight="1" x14ac:dyDescent="0.3">
      <c r="A459" s="831" t="s">
        <v>2923</v>
      </c>
      <c r="B459" s="832" t="s">
        <v>2924</v>
      </c>
      <c r="C459" s="832" t="s">
        <v>588</v>
      </c>
      <c r="D459" s="832" t="s">
        <v>1463</v>
      </c>
      <c r="E459" s="832" t="s">
        <v>2919</v>
      </c>
      <c r="F459" s="832" t="s">
        <v>3050</v>
      </c>
      <c r="G459" s="832" t="s">
        <v>3051</v>
      </c>
      <c r="H459" s="849"/>
      <c r="I459" s="849"/>
      <c r="J459" s="832"/>
      <c r="K459" s="832"/>
      <c r="L459" s="849">
        <v>1</v>
      </c>
      <c r="M459" s="849">
        <v>404</v>
      </c>
      <c r="N459" s="832">
        <v>1</v>
      </c>
      <c r="O459" s="832">
        <v>404</v>
      </c>
      <c r="P459" s="849"/>
      <c r="Q459" s="849"/>
      <c r="R459" s="837"/>
      <c r="S459" s="850"/>
    </row>
    <row r="460" spans="1:19" ht="14.4" customHeight="1" x14ac:dyDescent="0.3">
      <c r="A460" s="831" t="s">
        <v>2923</v>
      </c>
      <c r="B460" s="832" t="s">
        <v>2924</v>
      </c>
      <c r="C460" s="832" t="s">
        <v>588</v>
      </c>
      <c r="D460" s="832" t="s">
        <v>2876</v>
      </c>
      <c r="E460" s="832" t="s">
        <v>2919</v>
      </c>
      <c r="F460" s="832" t="s">
        <v>2978</v>
      </c>
      <c r="G460" s="832" t="s">
        <v>2980</v>
      </c>
      <c r="H460" s="849">
        <v>1</v>
      </c>
      <c r="I460" s="849">
        <v>251</v>
      </c>
      <c r="J460" s="832">
        <v>1</v>
      </c>
      <c r="K460" s="832">
        <v>251</v>
      </c>
      <c r="L460" s="849">
        <v>1</v>
      </c>
      <c r="M460" s="849">
        <v>251</v>
      </c>
      <c r="N460" s="832">
        <v>1</v>
      </c>
      <c r="O460" s="832">
        <v>251</v>
      </c>
      <c r="P460" s="849"/>
      <c r="Q460" s="849"/>
      <c r="R460" s="837"/>
      <c r="S460" s="850"/>
    </row>
    <row r="461" spans="1:19" ht="14.4" customHeight="1" x14ac:dyDescent="0.3">
      <c r="A461" s="831" t="s">
        <v>2923</v>
      </c>
      <c r="B461" s="832" t="s">
        <v>2924</v>
      </c>
      <c r="C461" s="832" t="s">
        <v>588</v>
      </c>
      <c r="D461" s="832" t="s">
        <v>2876</v>
      </c>
      <c r="E461" s="832" t="s">
        <v>2919</v>
      </c>
      <c r="F461" s="832" t="s">
        <v>3018</v>
      </c>
      <c r="G461" s="832" t="s">
        <v>3019</v>
      </c>
      <c r="H461" s="849">
        <v>1</v>
      </c>
      <c r="I461" s="849">
        <v>126</v>
      </c>
      <c r="J461" s="832"/>
      <c r="K461" s="832">
        <v>126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" customHeight="1" x14ac:dyDescent="0.3">
      <c r="A462" s="831" t="s">
        <v>2923</v>
      </c>
      <c r="B462" s="832" t="s">
        <v>2924</v>
      </c>
      <c r="C462" s="832" t="s">
        <v>588</v>
      </c>
      <c r="D462" s="832" t="s">
        <v>2876</v>
      </c>
      <c r="E462" s="832" t="s">
        <v>2919</v>
      </c>
      <c r="F462" s="832" t="s">
        <v>3018</v>
      </c>
      <c r="G462" s="832" t="s">
        <v>3020</v>
      </c>
      <c r="H462" s="849">
        <v>1</v>
      </c>
      <c r="I462" s="849">
        <v>126</v>
      </c>
      <c r="J462" s="832">
        <v>1</v>
      </c>
      <c r="K462" s="832">
        <v>126</v>
      </c>
      <c r="L462" s="849">
        <v>1</v>
      </c>
      <c r="M462" s="849">
        <v>126</v>
      </c>
      <c r="N462" s="832">
        <v>1</v>
      </c>
      <c r="O462" s="832">
        <v>126</v>
      </c>
      <c r="P462" s="849"/>
      <c r="Q462" s="849"/>
      <c r="R462" s="837"/>
      <c r="S462" s="850"/>
    </row>
    <row r="463" spans="1:19" ht="14.4" customHeight="1" x14ac:dyDescent="0.3">
      <c r="A463" s="831" t="s">
        <v>2923</v>
      </c>
      <c r="B463" s="832" t="s">
        <v>2924</v>
      </c>
      <c r="C463" s="832" t="s">
        <v>588</v>
      </c>
      <c r="D463" s="832" t="s">
        <v>2876</v>
      </c>
      <c r="E463" s="832" t="s">
        <v>2919</v>
      </c>
      <c r="F463" s="832" t="s">
        <v>3021</v>
      </c>
      <c r="G463" s="832" t="s">
        <v>3022</v>
      </c>
      <c r="H463" s="849"/>
      <c r="I463" s="849"/>
      <c r="J463" s="832"/>
      <c r="K463" s="832"/>
      <c r="L463" s="849">
        <v>1</v>
      </c>
      <c r="M463" s="849">
        <v>331</v>
      </c>
      <c r="N463" s="832">
        <v>1</v>
      </c>
      <c r="O463" s="832">
        <v>331</v>
      </c>
      <c r="P463" s="849"/>
      <c r="Q463" s="849"/>
      <c r="R463" s="837"/>
      <c r="S463" s="850"/>
    </row>
    <row r="464" spans="1:19" ht="14.4" customHeight="1" x14ac:dyDescent="0.3">
      <c r="A464" s="831" t="s">
        <v>2923</v>
      </c>
      <c r="B464" s="832" t="s">
        <v>2924</v>
      </c>
      <c r="C464" s="832" t="s">
        <v>588</v>
      </c>
      <c r="D464" s="832" t="s">
        <v>2876</v>
      </c>
      <c r="E464" s="832" t="s">
        <v>2919</v>
      </c>
      <c r="F464" s="832" t="s">
        <v>3026</v>
      </c>
      <c r="G464" s="832" t="s">
        <v>3024</v>
      </c>
      <c r="H464" s="849">
        <v>2</v>
      </c>
      <c r="I464" s="849">
        <v>1136</v>
      </c>
      <c r="J464" s="832"/>
      <c r="K464" s="832">
        <v>568</v>
      </c>
      <c r="L464" s="849"/>
      <c r="M464" s="849"/>
      <c r="N464" s="832"/>
      <c r="O464" s="832"/>
      <c r="P464" s="849"/>
      <c r="Q464" s="849"/>
      <c r="R464" s="837"/>
      <c r="S464" s="850"/>
    </row>
    <row r="465" spans="1:19" ht="14.4" customHeight="1" x14ac:dyDescent="0.3">
      <c r="A465" s="831" t="s">
        <v>2923</v>
      </c>
      <c r="B465" s="832" t="s">
        <v>2924</v>
      </c>
      <c r="C465" s="832" t="s">
        <v>588</v>
      </c>
      <c r="D465" s="832" t="s">
        <v>2876</v>
      </c>
      <c r="E465" s="832" t="s">
        <v>2919</v>
      </c>
      <c r="F465" s="832" t="s">
        <v>3042</v>
      </c>
      <c r="G465" s="832" t="s">
        <v>3044</v>
      </c>
      <c r="H465" s="849">
        <v>1</v>
      </c>
      <c r="I465" s="849">
        <v>307</v>
      </c>
      <c r="J465" s="832"/>
      <c r="K465" s="832">
        <v>307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2923</v>
      </c>
      <c r="B466" s="832" t="s">
        <v>2924</v>
      </c>
      <c r="C466" s="832" t="s">
        <v>588</v>
      </c>
      <c r="D466" s="832" t="s">
        <v>2877</v>
      </c>
      <c r="E466" s="832" t="s">
        <v>2919</v>
      </c>
      <c r="F466" s="832" t="s">
        <v>2978</v>
      </c>
      <c r="G466" s="832" t="s">
        <v>2979</v>
      </c>
      <c r="H466" s="849">
        <v>1</v>
      </c>
      <c r="I466" s="849">
        <v>251</v>
      </c>
      <c r="J466" s="832"/>
      <c r="K466" s="832">
        <v>251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2923</v>
      </c>
      <c r="B467" s="832" t="s">
        <v>2924</v>
      </c>
      <c r="C467" s="832" t="s">
        <v>588</v>
      </c>
      <c r="D467" s="832" t="s">
        <v>2877</v>
      </c>
      <c r="E467" s="832" t="s">
        <v>2919</v>
      </c>
      <c r="F467" s="832" t="s">
        <v>3018</v>
      </c>
      <c r="G467" s="832" t="s">
        <v>3019</v>
      </c>
      <c r="H467" s="849">
        <v>1</v>
      </c>
      <c r="I467" s="849">
        <v>126</v>
      </c>
      <c r="J467" s="832"/>
      <c r="K467" s="832">
        <v>126</v>
      </c>
      <c r="L467" s="849"/>
      <c r="M467" s="849"/>
      <c r="N467" s="832"/>
      <c r="O467" s="832"/>
      <c r="P467" s="849"/>
      <c r="Q467" s="849"/>
      <c r="R467" s="837"/>
      <c r="S467" s="850"/>
    </row>
    <row r="468" spans="1:19" ht="14.4" customHeight="1" x14ac:dyDescent="0.3">
      <c r="A468" s="831" t="s">
        <v>2923</v>
      </c>
      <c r="B468" s="832" t="s">
        <v>2924</v>
      </c>
      <c r="C468" s="832" t="s">
        <v>588</v>
      </c>
      <c r="D468" s="832" t="s">
        <v>2877</v>
      </c>
      <c r="E468" s="832" t="s">
        <v>2919</v>
      </c>
      <c r="F468" s="832" t="s">
        <v>3042</v>
      </c>
      <c r="G468" s="832" t="s">
        <v>3043</v>
      </c>
      <c r="H468" s="849">
        <v>1</v>
      </c>
      <c r="I468" s="849">
        <v>307</v>
      </c>
      <c r="J468" s="832"/>
      <c r="K468" s="832">
        <v>307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2923</v>
      </c>
      <c r="B469" s="832" t="s">
        <v>2924</v>
      </c>
      <c r="C469" s="832" t="s">
        <v>588</v>
      </c>
      <c r="D469" s="832" t="s">
        <v>1467</v>
      </c>
      <c r="E469" s="832" t="s">
        <v>2919</v>
      </c>
      <c r="F469" s="832" t="s">
        <v>2978</v>
      </c>
      <c r="G469" s="832" t="s">
        <v>2980</v>
      </c>
      <c r="H469" s="849">
        <v>2</v>
      </c>
      <c r="I469" s="849">
        <v>502</v>
      </c>
      <c r="J469" s="832">
        <v>0.33333333333333331</v>
      </c>
      <c r="K469" s="832">
        <v>251</v>
      </c>
      <c r="L469" s="849">
        <v>6</v>
      </c>
      <c r="M469" s="849">
        <v>1506</v>
      </c>
      <c r="N469" s="832">
        <v>1</v>
      </c>
      <c r="O469" s="832">
        <v>251</v>
      </c>
      <c r="P469" s="849"/>
      <c r="Q469" s="849"/>
      <c r="R469" s="837"/>
      <c r="S469" s="850"/>
    </row>
    <row r="470" spans="1:19" ht="14.4" customHeight="1" x14ac:dyDescent="0.3">
      <c r="A470" s="831" t="s">
        <v>2923</v>
      </c>
      <c r="B470" s="832" t="s">
        <v>2924</v>
      </c>
      <c r="C470" s="832" t="s">
        <v>588</v>
      </c>
      <c r="D470" s="832" t="s">
        <v>1467</v>
      </c>
      <c r="E470" s="832" t="s">
        <v>2919</v>
      </c>
      <c r="F470" s="832" t="s">
        <v>3018</v>
      </c>
      <c r="G470" s="832" t="s">
        <v>3020</v>
      </c>
      <c r="H470" s="849">
        <v>2</v>
      </c>
      <c r="I470" s="849">
        <v>252</v>
      </c>
      <c r="J470" s="832">
        <v>0.13333333333333333</v>
      </c>
      <c r="K470" s="832">
        <v>126</v>
      </c>
      <c r="L470" s="849">
        <v>15</v>
      </c>
      <c r="M470" s="849">
        <v>1890</v>
      </c>
      <c r="N470" s="832">
        <v>1</v>
      </c>
      <c r="O470" s="832">
        <v>126</v>
      </c>
      <c r="P470" s="849"/>
      <c r="Q470" s="849"/>
      <c r="R470" s="837"/>
      <c r="S470" s="850"/>
    </row>
    <row r="471" spans="1:19" ht="14.4" customHeight="1" x14ac:dyDescent="0.3">
      <c r="A471" s="831" t="s">
        <v>2923</v>
      </c>
      <c r="B471" s="832" t="s">
        <v>2924</v>
      </c>
      <c r="C471" s="832" t="s">
        <v>588</v>
      </c>
      <c r="D471" s="832" t="s">
        <v>1467</v>
      </c>
      <c r="E471" s="832" t="s">
        <v>2919</v>
      </c>
      <c r="F471" s="832" t="s">
        <v>3026</v>
      </c>
      <c r="G471" s="832" t="s">
        <v>3025</v>
      </c>
      <c r="H471" s="849"/>
      <c r="I471" s="849"/>
      <c r="J471" s="832"/>
      <c r="K471" s="832"/>
      <c r="L471" s="849">
        <v>1</v>
      </c>
      <c r="M471" s="849">
        <v>568</v>
      </c>
      <c r="N471" s="832">
        <v>1</v>
      </c>
      <c r="O471" s="832">
        <v>568</v>
      </c>
      <c r="P471" s="849"/>
      <c r="Q471" s="849"/>
      <c r="R471" s="837"/>
      <c r="S471" s="850"/>
    </row>
    <row r="472" spans="1:19" ht="14.4" customHeight="1" x14ac:dyDescent="0.3">
      <c r="A472" s="831" t="s">
        <v>2923</v>
      </c>
      <c r="B472" s="832" t="s">
        <v>2924</v>
      </c>
      <c r="C472" s="832" t="s">
        <v>588</v>
      </c>
      <c r="D472" s="832" t="s">
        <v>1467</v>
      </c>
      <c r="E472" s="832" t="s">
        <v>2919</v>
      </c>
      <c r="F472" s="832" t="s">
        <v>3042</v>
      </c>
      <c r="G472" s="832" t="s">
        <v>3044</v>
      </c>
      <c r="H472" s="849">
        <v>2</v>
      </c>
      <c r="I472" s="849">
        <v>614</v>
      </c>
      <c r="J472" s="832">
        <v>0.66666666666666663</v>
      </c>
      <c r="K472" s="832">
        <v>307</v>
      </c>
      <c r="L472" s="849">
        <v>3</v>
      </c>
      <c r="M472" s="849">
        <v>921</v>
      </c>
      <c r="N472" s="832">
        <v>1</v>
      </c>
      <c r="O472" s="832">
        <v>307</v>
      </c>
      <c r="P472" s="849"/>
      <c r="Q472" s="849"/>
      <c r="R472" s="837"/>
      <c r="S472" s="850"/>
    </row>
    <row r="473" spans="1:19" ht="14.4" customHeight="1" x14ac:dyDescent="0.3">
      <c r="A473" s="831" t="s">
        <v>2923</v>
      </c>
      <c r="B473" s="832" t="s">
        <v>2924</v>
      </c>
      <c r="C473" s="832" t="s">
        <v>588</v>
      </c>
      <c r="D473" s="832" t="s">
        <v>1467</v>
      </c>
      <c r="E473" s="832" t="s">
        <v>2919</v>
      </c>
      <c r="F473" s="832" t="s">
        <v>3045</v>
      </c>
      <c r="G473" s="832" t="s">
        <v>3044</v>
      </c>
      <c r="H473" s="849"/>
      <c r="I473" s="849"/>
      <c r="J473" s="832"/>
      <c r="K473" s="832"/>
      <c r="L473" s="849">
        <v>2</v>
      </c>
      <c r="M473" s="849">
        <v>760</v>
      </c>
      <c r="N473" s="832">
        <v>1</v>
      </c>
      <c r="O473" s="832">
        <v>380</v>
      </c>
      <c r="P473" s="849"/>
      <c r="Q473" s="849"/>
      <c r="R473" s="837"/>
      <c r="S473" s="850"/>
    </row>
    <row r="474" spans="1:19" ht="14.4" customHeight="1" x14ac:dyDescent="0.3">
      <c r="A474" s="831" t="s">
        <v>2923</v>
      </c>
      <c r="B474" s="832" t="s">
        <v>2924</v>
      </c>
      <c r="C474" s="832" t="s">
        <v>588</v>
      </c>
      <c r="D474" s="832" t="s">
        <v>1468</v>
      </c>
      <c r="E474" s="832" t="s">
        <v>2919</v>
      </c>
      <c r="F474" s="832" t="s">
        <v>2978</v>
      </c>
      <c r="G474" s="832" t="s">
        <v>2979</v>
      </c>
      <c r="H474" s="849">
        <v>9</v>
      </c>
      <c r="I474" s="849">
        <v>2259</v>
      </c>
      <c r="J474" s="832"/>
      <c r="K474" s="832">
        <v>251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2923</v>
      </c>
      <c r="B475" s="832" t="s">
        <v>2924</v>
      </c>
      <c r="C475" s="832" t="s">
        <v>588</v>
      </c>
      <c r="D475" s="832" t="s">
        <v>1468</v>
      </c>
      <c r="E475" s="832" t="s">
        <v>2919</v>
      </c>
      <c r="F475" s="832" t="s">
        <v>2978</v>
      </c>
      <c r="G475" s="832" t="s">
        <v>2980</v>
      </c>
      <c r="H475" s="849">
        <v>8</v>
      </c>
      <c r="I475" s="849">
        <v>2008</v>
      </c>
      <c r="J475" s="832"/>
      <c r="K475" s="832">
        <v>251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2923</v>
      </c>
      <c r="B476" s="832" t="s">
        <v>2924</v>
      </c>
      <c r="C476" s="832" t="s">
        <v>588</v>
      </c>
      <c r="D476" s="832" t="s">
        <v>1468</v>
      </c>
      <c r="E476" s="832" t="s">
        <v>2919</v>
      </c>
      <c r="F476" s="832" t="s">
        <v>3026</v>
      </c>
      <c r="G476" s="832" t="s">
        <v>3024</v>
      </c>
      <c r="H476" s="849">
        <v>20</v>
      </c>
      <c r="I476" s="849">
        <v>11360</v>
      </c>
      <c r="J476" s="832"/>
      <c r="K476" s="832">
        <v>568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2923</v>
      </c>
      <c r="B477" s="832" t="s">
        <v>2924</v>
      </c>
      <c r="C477" s="832" t="s">
        <v>588</v>
      </c>
      <c r="D477" s="832" t="s">
        <v>1468</v>
      </c>
      <c r="E477" s="832" t="s">
        <v>2919</v>
      </c>
      <c r="F477" s="832" t="s">
        <v>3026</v>
      </c>
      <c r="G477" s="832" t="s">
        <v>3025</v>
      </c>
      <c r="H477" s="849">
        <v>19</v>
      </c>
      <c r="I477" s="849">
        <v>10792</v>
      </c>
      <c r="J477" s="832"/>
      <c r="K477" s="832">
        <v>568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2923</v>
      </c>
      <c r="B478" s="832" t="s">
        <v>2924</v>
      </c>
      <c r="C478" s="832" t="s">
        <v>588</v>
      </c>
      <c r="D478" s="832" t="s">
        <v>1469</v>
      </c>
      <c r="E478" s="832" t="s">
        <v>2919</v>
      </c>
      <c r="F478" s="832" t="s">
        <v>2978</v>
      </c>
      <c r="G478" s="832" t="s">
        <v>2979</v>
      </c>
      <c r="H478" s="849"/>
      <c r="I478" s="849"/>
      <c r="J478" s="832"/>
      <c r="K478" s="832"/>
      <c r="L478" s="849">
        <v>1</v>
      </c>
      <c r="M478" s="849">
        <v>251</v>
      </c>
      <c r="N478" s="832">
        <v>1</v>
      </c>
      <c r="O478" s="832">
        <v>251</v>
      </c>
      <c r="P478" s="849"/>
      <c r="Q478" s="849"/>
      <c r="R478" s="837"/>
      <c r="S478" s="850"/>
    </row>
    <row r="479" spans="1:19" ht="14.4" customHeight="1" x14ac:dyDescent="0.3">
      <c r="A479" s="831" t="s">
        <v>2923</v>
      </c>
      <c r="B479" s="832" t="s">
        <v>2924</v>
      </c>
      <c r="C479" s="832" t="s">
        <v>588</v>
      </c>
      <c r="D479" s="832" t="s">
        <v>1469</v>
      </c>
      <c r="E479" s="832" t="s">
        <v>2919</v>
      </c>
      <c r="F479" s="832" t="s">
        <v>3018</v>
      </c>
      <c r="G479" s="832" t="s">
        <v>3019</v>
      </c>
      <c r="H479" s="849"/>
      <c r="I479" s="849"/>
      <c r="J479" s="832"/>
      <c r="K479" s="832"/>
      <c r="L479" s="849">
        <v>4</v>
      </c>
      <c r="M479" s="849">
        <v>504</v>
      </c>
      <c r="N479" s="832">
        <v>1</v>
      </c>
      <c r="O479" s="832">
        <v>126</v>
      </c>
      <c r="P479" s="849"/>
      <c r="Q479" s="849"/>
      <c r="R479" s="837"/>
      <c r="S479" s="850"/>
    </row>
    <row r="480" spans="1:19" ht="14.4" customHeight="1" x14ac:dyDescent="0.3">
      <c r="A480" s="831" t="s">
        <v>2923</v>
      </c>
      <c r="B480" s="832" t="s">
        <v>2924</v>
      </c>
      <c r="C480" s="832" t="s">
        <v>588</v>
      </c>
      <c r="D480" s="832" t="s">
        <v>1469</v>
      </c>
      <c r="E480" s="832" t="s">
        <v>2919</v>
      </c>
      <c r="F480" s="832" t="s">
        <v>3045</v>
      </c>
      <c r="G480" s="832" t="s">
        <v>3043</v>
      </c>
      <c r="H480" s="849"/>
      <c r="I480" s="849"/>
      <c r="J480" s="832"/>
      <c r="K480" s="832"/>
      <c r="L480" s="849">
        <v>1</v>
      </c>
      <c r="M480" s="849">
        <v>380</v>
      </c>
      <c r="N480" s="832">
        <v>1</v>
      </c>
      <c r="O480" s="832">
        <v>380</v>
      </c>
      <c r="P480" s="849"/>
      <c r="Q480" s="849"/>
      <c r="R480" s="837"/>
      <c r="S480" s="850"/>
    </row>
    <row r="481" spans="1:19" ht="14.4" customHeight="1" x14ac:dyDescent="0.3">
      <c r="A481" s="831" t="s">
        <v>2923</v>
      </c>
      <c r="B481" s="832" t="s">
        <v>2924</v>
      </c>
      <c r="C481" s="832" t="s">
        <v>588</v>
      </c>
      <c r="D481" s="832" t="s">
        <v>2880</v>
      </c>
      <c r="E481" s="832" t="s">
        <v>2919</v>
      </c>
      <c r="F481" s="832" t="s">
        <v>2978</v>
      </c>
      <c r="G481" s="832" t="s">
        <v>2979</v>
      </c>
      <c r="H481" s="849">
        <v>1</v>
      </c>
      <c r="I481" s="849">
        <v>251</v>
      </c>
      <c r="J481" s="832">
        <v>0.2</v>
      </c>
      <c r="K481" s="832">
        <v>251</v>
      </c>
      <c r="L481" s="849">
        <v>5</v>
      </c>
      <c r="M481" s="849">
        <v>1255</v>
      </c>
      <c r="N481" s="832">
        <v>1</v>
      </c>
      <c r="O481" s="832">
        <v>251</v>
      </c>
      <c r="P481" s="849">
        <v>5</v>
      </c>
      <c r="Q481" s="849">
        <v>1260</v>
      </c>
      <c r="R481" s="837">
        <v>1.0039840637450199</v>
      </c>
      <c r="S481" s="850">
        <v>252</v>
      </c>
    </row>
    <row r="482" spans="1:19" ht="14.4" customHeight="1" x14ac:dyDescent="0.3">
      <c r="A482" s="831" t="s">
        <v>2923</v>
      </c>
      <c r="B482" s="832" t="s">
        <v>2924</v>
      </c>
      <c r="C482" s="832" t="s">
        <v>588</v>
      </c>
      <c r="D482" s="832" t="s">
        <v>2880</v>
      </c>
      <c r="E482" s="832" t="s">
        <v>2919</v>
      </c>
      <c r="F482" s="832" t="s">
        <v>2978</v>
      </c>
      <c r="G482" s="832" t="s">
        <v>2980</v>
      </c>
      <c r="H482" s="849">
        <v>7</v>
      </c>
      <c r="I482" s="849">
        <v>1757</v>
      </c>
      <c r="J482" s="832">
        <v>3.5</v>
      </c>
      <c r="K482" s="832">
        <v>251</v>
      </c>
      <c r="L482" s="849">
        <v>2</v>
      </c>
      <c r="M482" s="849">
        <v>502</v>
      </c>
      <c r="N482" s="832">
        <v>1</v>
      </c>
      <c r="O482" s="832">
        <v>251</v>
      </c>
      <c r="P482" s="849">
        <v>6</v>
      </c>
      <c r="Q482" s="849">
        <v>1512</v>
      </c>
      <c r="R482" s="837">
        <v>3.0119521912350598</v>
      </c>
      <c r="S482" s="850">
        <v>252</v>
      </c>
    </row>
    <row r="483" spans="1:19" ht="14.4" customHeight="1" x14ac:dyDescent="0.3">
      <c r="A483" s="831" t="s">
        <v>2923</v>
      </c>
      <c r="B483" s="832" t="s">
        <v>2924</v>
      </c>
      <c r="C483" s="832" t="s">
        <v>588</v>
      </c>
      <c r="D483" s="832" t="s">
        <v>2880</v>
      </c>
      <c r="E483" s="832" t="s">
        <v>2919</v>
      </c>
      <c r="F483" s="832" t="s">
        <v>3018</v>
      </c>
      <c r="G483" s="832" t="s">
        <v>3019</v>
      </c>
      <c r="H483" s="849">
        <v>7</v>
      </c>
      <c r="I483" s="849">
        <v>882</v>
      </c>
      <c r="J483" s="832">
        <v>0.29166666666666669</v>
      </c>
      <c r="K483" s="832">
        <v>126</v>
      </c>
      <c r="L483" s="849">
        <v>24</v>
      </c>
      <c r="M483" s="849">
        <v>3024</v>
      </c>
      <c r="N483" s="832">
        <v>1</v>
      </c>
      <c r="O483" s="832">
        <v>126</v>
      </c>
      <c r="P483" s="849">
        <v>32</v>
      </c>
      <c r="Q483" s="849">
        <v>4064</v>
      </c>
      <c r="R483" s="837">
        <v>1.343915343915344</v>
      </c>
      <c r="S483" s="850">
        <v>127</v>
      </c>
    </row>
    <row r="484" spans="1:19" ht="14.4" customHeight="1" x14ac:dyDescent="0.3">
      <c r="A484" s="831" t="s">
        <v>2923</v>
      </c>
      <c r="B484" s="832" t="s">
        <v>2924</v>
      </c>
      <c r="C484" s="832" t="s">
        <v>588</v>
      </c>
      <c r="D484" s="832" t="s">
        <v>2880</v>
      </c>
      <c r="E484" s="832" t="s">
        <v>2919</v>
      </c>
      <c r="F484" s="832" t="s">
        <v>3018</v>
      </c>
      <c r="G484" s="832" t="s">
        <v>3020</v>
      </c>
      <c r="H484" s="849">
        <v>18</v>
      </c>
      <c r="I484" s="849">
        <v>2268</v>
      </c>
      <c r="J484" s="832">
        <v>0.81818181818181823</v>
      </c>
      <c r="K484" s="832">
        <v>126</v>
      </c>
      <c r="L484" s="849">
        <v>22</v>
      </c>
      <c r="M484" s="849">
        <v>2772</v>
      </c>
      <c r="N484" s="832">
        <v>1</v>
      </c>
      <c r="O484" s="832">
        <v>126</v>
      </c>
      <c r="P484" s="849">
        <v>40</v>
      </c>
      <c r="Q484" s="849">
        <v>5080</v>
      </c>
      <c r="R484" s="837">
        <v>1.8326118326118326</v>
      </c>
      <c r="S484" s="850">
        <v>127</v>
      </c>
    </row>
    <row r="485" spans="1:19" ht="14.4" customHeight="1" x14ac:dyDescent="0.3">
      <c r="A485" s="831" t="s">
        <v>2923</v>
      </c>
      <c r="B485" s="832" t="s">
        <v>2924</v>
      </c>
      <c r="C485" s="832" t="s">
        <v>588</v>
      </c>
      <c r="D485" s="832" t="s">
        <v>2880</v>
      </c>
      <c r="E485" s="832" t="s">
        <v>2919</v>
      </c>
      <c r="F485" s="832" t="s">
        <v>3023</v>
      </c>
      <c r="G485" s="832" t="s">
        <v>3025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496</v>
      </c>
      <c r="R485" s="837"/>
      <c r="S485" s="850">
        <v>496</v>
      </c>
    </row>
    <row r="486" spans="1:19" ht="14.4" customHeight="1" x14ac:dyDescent="0.3">
      <c r="A486" s="831" t="s">
        <v>2923</v>
      </c>
      <c r="B486" s="832" t="s">
        <v>2924</v>
      </c>
      <c r="C486" s="832" t="s">
        <v>588</v>
      </c>
      <c r="D486" s="832" t="s">
        <v>2880</v>
      </c>
      <c r="E486" s="832" t="s">
        <v>2919</v>
      </c>
      <c r="F486" s="832" t="s">
        <v>3026</v>
      </c>
      <c r="G486" s="832" t="s">
        <v>3024</v>
      </c>
      <c r="H486" s="849"/>
      <c r="I486" s="849"/>
      <c r="J486" s="832"/>
      <c r="K486" s="832"/>
      <c r="L486" s="849">
        <v>2</v>
      </c>
      <c r="M486" s="849">
        <v>1136</v>
      </c>
      <c r="N486" s="832">
        <v>1</v>
      </c>
      <c r="O486" s="832">
        <v>568</v>
      </c>
      <c r="P486" s="849">
        <v>1</v>
      </c>
      <c r="Q486" s="849">
        <v>569</v>
      </c>
      <c r="R486" s="837">
        <v>0.50088028169014087</v>
      </c>
      <c r="S486" s="850">
        <v>569</v>
      </c>
    </row>
    <row r="487" spans="1:19" ht="14.4" customHeight="1" x14ac:dyDescent="0.3">
      <c r="A487" s="831" t="s">
        <v>2923</v>
      </c>
      <c r="B487" s="832" t="s">
        <v>2924</v>
      </c>
      <c r="C487" s="832" t="s">
        <v>588</v>
      </c>
      <c r="D487" s="832" t="s">
        <v>2880</v>
      </c>
      <c r="E487" s="832" t="s">
        <v>2919</v>
      </c>
      <c r="F487" s="832" t="s">
        <v>3026</v>
      </c>
      <c r="G487" s="832" t="s">
        <v>3025</v>
      </c>
      <c r="H487" s="849">
        <v>2</v>
      </c>
      <c r="I487" s="849">
        <v>1136</v>
      </c>
      <c r="J487" s="832">
        <v>1</v>
      </c>
      <c r="K487" s="832">
        <v>568</v>
      </c>
      <c r="L487" s="849">
        <v>2</v>
      </c>
      <c r="M487" s="849">
        <v>1136</v>
      </c>
      <c r="N487" s="832">
        <v>1</v>
      </c>
      <c r="O487" s="832">
        <v>568</v>
      </c>
      <c r="P487" s="849"/>
      <c r="Q487" s="849"/>
      <c r="R487" s="837"/>
      <c r="S487" s="850"/>
    </row>
    <row r="488" spans="1:19" ht="14.4" customHeight="1" x14ac:dyDescent="0.3">
      <c r="A488" s="831" t="s">
        <v>2923</v>
      </c>
      <c r="B488" s="832" t="s">
        <v>2924</v>
      </c>
      <c r="C488" s="832" t="s">
        <v>588</v>
      </c>
      <c r="D488" s="832" t="s">
        <v>2880</v>
      </c>
      <c r="E488" s="832" t="s">
        <v>2919</v>
      </c>
      <c r="F488" s="832" t="s">
        <v>3029</v>
      </c>
      <c r="G488" s="832" t="s">
        <v>3030</v>
      </c>
      <c r="H488" s="849"/>
      <c r="I488" s="849"/>
      <c r="J488" s="832"/>
      <c r="K488" s="832"/>
      <c r="L488" s="849"/>
      <c r="M488" s="849"/>
      <c r="N488" s="832"/>
      <c r="O488" s="832"/>
      <c r="P488" s="849">
        <v>2</v>
      </c>
      <c r="Q488" s="849">
        <v>928</v>
      </c>
      <c r="R488" s="837"/>
      <c r="S488" s="850">
        <v>464</v>
      </c>
    </row>
    <row r="489" spans="1:19" ht="14.4" customHeight="1" x14ac:dyDescent="0.3">
      <c r="A489" s="831" t="s">
        <v>2923</v>
      </c>
      <c r="B489" s="832" t="s">
        <v>2924</v>
      </c>
      <c r="C489" s="832" t="s">
        <v>588</v>
      </c>
      <c r="D489" s="832" t="s">
        <v>2880</v>
      </c>
      <c r="E489" s="832" t="s">
        <v>2919</v>
      </c>
      <c r="F489" s="832" t="s">
        <v>3045</v>
      </c>
      <c r="G489" s="832" t="s">
        <v>3043</v>
      </c>
      <c r="H489" s="849">
        <v>28</v>
      </c>
      <c r="I489" s="849">
        <v>10640</v>
      </c>
      <c r="J489" s="832">
        <v>3.5</v>
      </c>
      <c r="K489" s="832">
        <v>380</v>
      </c>
      <c r="L489" s="849">
        <v>8</v>
      </c>
      <c r="M489" s="849">
        <v>3040</v>
      </c>
      <c r="N489" s="832">
        <v>1</v>
      </c>
      <c r="O489" s="832">
        <v>380</v>
      </c>
      <c r="P489" s="849">
        <v>10</v>
      </c>
      <c r="Q489" s="849">
        <v>3810</v>
      </c>
      <c r="R489" s="837">
        <v>1.2532894736842106</v>
      </c>
      <c r="S489" s="850">
        <v>381</v>
      </c>
    </row>
    <row r="490" spans="1:19" ht="14.4" customHeight="1" x14ac:dyDescent="0.3">
      <c r="A490" s="831" t="s">
        <v>2923</v>
      </c>
      <c r="B490" s="832" t="s">
        <v>2924</v>
      </c>
      <c r="C490" s="832" t="s">
        <v>588</v>
      </c>
      <c r="D490" s="832" t="s">
        <v>2880</v>
      </c>
      <c r="E490" s="832" t="s">
        <v>2919</v>
      </c>
      <c r="F490" s="832" t="s">
        <v>3045</v>
      </c>
      <c r="G490" s="832" t="s">
        <v>3044</v>
      </c>
      <c r="H490" s="849">
        <v>3</v>
      </c>
      <c r="I490" s="849">
        <v>1140</v>
      </c>
      <c r="J490" s="832">
        <v>1.5</v>
      </c>
      <c r="K490" s="832">
        <v>380</v>
      </c>
      <c r="L490" s="849">
        <v>2</v>
      </c>
      <c r="M490" s="849">
        <v>760</v>
      </c>
      <c r="N490" s="832">
        <v>1</v>
      </c>
      <c r="O490" s="832">
        <v>380</v>
      </c>
      <c r="P490" s="849">
        <v>6</v>
      </c>
      <c r="Q490" s="849">
        <v>2286</v>
      </c>
      <c r="R490" s="837">
        <v>3.0078947368421054</v>
      </c>
      <c r="S490" s="850">
        <v>381</v>
      </c>
    </row>
    <row r="491" spans="1:19" ht="14.4" customHeight="1" x14ac:dyDescent="0.3">
      <c r="A491" s="831" t="s">
        <v>2923</v>
      </c>
      <c r="B491" s="832" t="s">
        <v>2924</v>
      </c>
      <c r="C491" s="832" t="s">
        <v>588</v>
      </c>
      <c r="D491" s="832" t="s">
        <v>2880</v>
      </c>
      <c r="E491" s="832" t="s">
        <v>2919</v>
      </c>
      <c r="F491" s="832" t="s">
        <v>3046</v>
      </c>
      <c r="G491" s="832" t="s">
        <v>3047</v>
      </c>
      <c r="H491" s="849"/>
      <c r="I491" s="849"/>
      <c r="J491" s="832"/>
      <c r="K491" s="832"/>
      <c r="L491" s="849">
        <v>2</v>
      </c>
      <c r="M491" s="849">
        <v>544</v>
      </c>
      <c r="N491" s="832">
        <v>1</v>
      </c>
      <c r="O491" s="832">
        <v>272</v>
      </c>
      <c r="P491" s="849"/>
      <c r="Q491" s="849"/>
      <c r="R491" s="837"/>
      <c r="S491" s="850"/>
    </row>
    <row r="492" spans="1:19" ht="14.4" customHeight="1" x14ac:dyDescent="0.3">
      <c r="A492" s="831" t="s">
        <v>2923</v>
      </c>
      <c r="B492" s="832" t="s">
        <v>2924</v>
      </c>
      <c r="C492" s="832" t="s">
        <v>588</v>
      </c>
      <c r="D492" s="832" t="s">
        <v>2880</v>
      </c>
      <c r="E492" s="832" t="s">
        <v>2919</v>
      </c>
      <c r="F492" s="832" t="s">
        <v>3050</v>
      </c>
      <c r="G492" s="832" t="s">
        <v>3051</v>
      </c>
      <c r="H492" s="849"/>
      <c r="I492" s="849"/>
      <c r="J492" s="832"/>
      <c r="K492" s="832"/>
      <c r="L492" s="849"/>
      <c r="M492" s="849"/>
      <c r="N492" s="832"/>
      <c r="O492" s="832"/>
      <c r="P492" s="849">
        <v>1</v>
      </c>
      <c r="Q492" s="849">
        <v>405</v>
      </c>
      <c r="R492" s="837"/>
      <c r="S492" s="850">
        <v>405</v>
      </c>
    </row>
    <row r="493" spans="1:19" ht="14.4" customHeight="1" x14ac:dyDescent="0.3">
      <c r="A493" s="831" t="s">
        <v>2923</v>
      </c>
      <c r="B493" s="832" t="s">
        <v>2924</v>
      </c>
      <c r="C493" s="832" t="s">
        <v>588</v>
      </c>
      <c r="D493" s="832" t="s">
        <v>1471</v>
      </c>
      <c r="E493" s="832" t="s">
        <v>2919</v>
      </c>
      <c r="F493" s="832" t="s">
        <v>2978</v>
      </c>
      <c r="G493" s="832" t="s">
        <v>2979</v>
      </c>
      <c r="H493" s="849">
        <v>4</v>
      </c>
      <c r="I493" s="849">
        <v>1004</v>
      </c>
      <c r="J493" s="832"/>
      <c r="K493" s="832">
        <v>251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2923</v>
      </c>
      <c r="B494" s="832" t="s">
        <v>2924</v>
      </c>
      <c r="C494" s="832" t="s">
        <v>588</v>
      </c>
      <c r="D494" s="832" t="s">
        <v>1471</v>
      </c>
      <c r="E494" s="832" t="s">
        <v>2919</v>
      </c>
      <c r="F494" s="832" t="s">
        <v>2978</v>
      </c>
      <c r="G494" s="832" t="s">
        <v>2980</v>
      </c>
      <c r="H494" s="849">
        <v>1</v>
      </c>
      <c r="I494" s="849">
        <v>251</v>
      </c>
      <c r="J494" s="832"/>
      <c r="K494" s="832">
        <v>251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" customHeight="1" x14ac:dyDescent="0.3">
      <c r="A495" s="831" t="s">
        <v>2923</v>
      </c>
      <c r="B495" s="832" t="s">
        <v>2924</v>
      </c>
      <c r="C495" s="832" t="s">
        <v>588</v>
      </c>
      <c r="D495" s="832" t="s">
        <v>1471</v>
      </c>
      <c r="E495" s="832" t="s">
        <v>2919</v>
      </c>
      <c r="F495" s="832" t="s">
        <v>3018</v>
      </c>
      <c r="G495" s="832" t="s">
        <v>3019</v>
      </c>
      <c r="H495" s="849">
        <v>5</v>
      </c>
      <c r="I495" s="849">
        <v>630</v>
      </c>
      <c r="J495" s="832"/>
      <c r="K495" s="832">
        <v>126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2923</v>
      </c>
      <c r="B496" s="832" t="s">
        <v>2924</v>
      </c>
      <c r="C496" s="832" t="s">
        <v>588</v>
      </c>
      <c r="D496" s="832" t="s">
        <v>1471</v>
      </c>
      <c r="E496" s="832" t="s">
        <v>2919</v>
      </c>
      <c r="F496" s="832" t="s">
        <v>3018</v>
      </c>
      <c r="G496" s="832" t="s">
        <v>3020</v>
      </c>
      <c r="H496" s="849">
        <v>1</v>
      </c>
      <c r="I496" s="849">
        <v>126</v>
      </c>
      <c r="J496" s="832"/>
      <c r="K496" s="832">
        <v>126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2923</v>
      </c>
      <c r="B497" s="832" t="s">
        <v>2924</v>
      </c>
      <c r="C497" s="832" t="s">
        <v>588</v>
      </c>
      <c r="D497" s="832" t="s">
        <v>1471</v>
      </c>
      <c r="E497" s="832" t="s">
        <v>2919</v>
      </c>
      <c r="F497" s="832" t="s">
        <v>3042</v>
      </c>
      <c r="G497" s="832" t="s">
        <v>3043</v>
      </c>
      <c r="H497" s="849">
        <v>6</v>
      </c>
      <c r="I497" s="849">
        <v>1842</v>
      </c>
      <c r="J497" s="832"/>
      <c r="K497" s="832">
        <v>307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2923</v>
      </c>
      <c r="B498" s="832" t="s">
        <v>2924</v>
      </c>
      <c r="C498" s="832" t="s">
        <v>588</v>
      </c>
      <c r="D498" s="832" t="s">
        <v>2885</v>
      </c>
      <c r="E498" s="832" t="s">
        <v>2919</v>
      </c>
      <c r="F498" s="832" t="s">
        <v>2978</v>
      </c>
      <c r="G498" s="832" t="s">
        <v>2979</v>
      </c>
      <c r="H498" s="849"/>
      <c r="I498" s="849"/>
      <c r="J498" s="832"/>
      <c r="K498" s="832"/>
      <c r="L498" s="849">
        <v>9</v>
      </c>
      <c r="M498" s="849">
        <v>2259</v>
      </c>
      <c r="N498" s="832">
        <v>1</v>
      </c>
      <c r="O498" s="832">
        <v>251</v>
      </c>
      <c r="P498" s="849">
        <v>12</v>
      </c>
      <c r="Q498" s="849">
        <v>3024</v>
      </c>
      <c r="R498" s="837">
        <v>1.3386454183266931</v>
      </c>
      <c r="S498" s="850">
        <v>252</v>
      </c>
    </row>
    <row r="499" spans="1:19" ht="14.4" customHeight="1" x14ac:dyDescent="0.3">
      <c r="A499" s="831" t="s">
        <v>2923</v>
      </c>
      <c r="B499" s="832" t="s">
        <v>2924</v>
      </c>
      <c r="C499" s="832" t="s">
        <v>588</v>
      </c>
      <c r="D499" s="832" t="s">
        <v>2885</v>
      </c>
      <c r="E499" s="832" t="s">
        <v>2919</v>
      </c>
      <c r="F499" s="832" t="s">
        <v>2978</v>
      </c>
      <c r="G499" s="832" t="s">
        <v>2980</v>
      </c>
      <c r="H499" s="849">
        <v>1</v>
      </c>
      <c r="I499" s="849">
        <v>251</v>
      </c>
      <c r="J499" s="832">
        <v>1</v>
      </c>
      <c r="K499" s="832">
        <v>251</v>
      </c>
      <c r="L499" s="849">
        <v>1</v>
      </c>
      <c r="M499" s="849">
        <v>251</v>
      </c>
      <c r="N499" s="832">
        <v>1</v>
      </c>
      <c r="O499" s="832">
        <v>251</v>
      </c>
      <c r="P499" s="849">
        <v>7</v>
      </c>
      <c r="Q499" s="849">
        <v>1764</v>
      </c>
      <c r="R499" s="837">
        <v>7.0278884462151394</v>
      </c>
      <c r="S499" s="850">
        <v>252</v>
      </c>
    </row>
    <row r="500" spans="1:19" ht="14.4" customHeight="1" x14ac:dyDescent="0.3">
      <c r="A500" s="831" t="s">
        <v>2923</v>
      </c>
      <c r="B500" s="832" t="s">
        <v>2924</v>
      </c>
      <c r="C500" s="832" t="s">
        <v>588</v>
      </c>
      <c r="D500" s="832" t="s">
        <v>2885</v>
      </c>
      <c r="E500" s="832" t="s">
        <v>2919</v>
      </c>
      <c r="F500" s="832" t="s">
        <v>3018</v>
      </c>
      <c r="G500" s="832" t="s">
        <v>3019</v>
      </c>
      <c r="H500" s="849"/>
      <c r="I500" s="849"/>
      <c r="J500" s="832"/>
      <c r="K500" s="832"/>
      <c r="L500" s="849">
        <v>10</v>
      </c>
      <c r="M500" s="849">
        <v>1260</v>
      </c>
      <c r="N500" s="832">
        <v>1</v>
      </c>
      <c r="O500" s="832">
        <v>126</v>
      </c>
      <c r="P500" s="849">
        <v>42</v>
      </c>
      <c r="Q500" s="849">
        <v>5334</v>
      </c>
      <c r="R500" s="837">
        <v>4.2333333333333334</v>
      </c>
      <c r="S500" s="850">
        <v>127</v>
      </c>
    </row>
    <row r="501" spans="1:19" ht="14.4" customHeight="1" x14ac:dyDescent="0.3">
      <c r="A501" s="831" t="s">
        <v>2923</v>
      </c>
      <c r="B501" s="832" t="s">
        <v>2924</v>
      </c>
      <c r="C501" s="832" t="s">
        <v>588</v>
      </c>
      <c r="D501" s="832" t="s">
        <v>2885</v>
      </c>
      <c r="E501" s="832" t="s">
        <v>2919</v>
      </c>
      <c r="F501" s="832" t="s">
        <v>3018</v>
      </c>
      <c r="G501" s="832" t="s">
        <v>3020</v>
      </c>
      <c r="H501" s="849">
        <v>1</v>
      </c>
      <c r="I501" s="849">
        <v>126</v>
      </c>
      <c r="J501" s="832">
        <v>0.25</v>
      </c>
      <c r="K501" s="832">
        <v>126</v>
      </c>
      <c r="L501" s="849">
        <v>4</v>
      </c>
      <c r="M501" s="849">
        <v>504</v>
      </c>
      <c r="N501" s="832">
        <v>1</v>
      </c>
      <c r="O501" s="832">
        <v>126</v>
      </c>
      <c r="P501" s="849">
        <v>36</v>
      </c>
      <c r="Q501" s="849">
        <v>4572</v>
      </c>
      <c r="R501" s="837">
        <v>9.0714285714285712</v>
      </c>
      <c r="S501" s="850">
        <v>127</v>
      </c>
    </row>
    <row r="502" spans="1:19" ht="14.4" customHeight="1" x14ac:dyDescent="0.3">
      <c r="A502" s="831" t="s">
        <v>2923</v>
      </c>
      <c r="B502" s="832" t="s">
        <v>2924</v>
      </c>
      <c r="C502" s="832" t="s">
        <v>588</v>
      </c>
      <c r="D502" s="832" t="s">
        <v>2885</v>
      </c>
      <c r="E502" s="832" t="s">
        <v>2919</v>
      </c>
      <c r="F502" s="832" t="s">
        <v>3029</v>
      </c>
      <c r="G502" s="832" t="s">
        <v>3031</v>
      </c>
      <c r="H502" s="849"/>
      <c r="I502" s="849"/>
      <c r="J502" s="832"/>
      <c r="K502" s="832"/>
      <c r="L502" s="849">
        <v>1</v>
      </c>
      <c r="M502" s="849">
        <v>462</v>
      </c>
      <c r="N502" s="832">
        <v>1</v>
      </c>
      <c r="O502" s="832">
        <v>462</v>
      </c>
      <c r="P502" s="849"/>
      <c r="Q502" s="849"/>
      <c r="R502" s="837"/>
      <c r="S502" s="850"/>
    </row>
    <row r="503" spans="1:19" ht="14.4" customHeight="1" x14ac:dyDescent="0.3">
      <c r="A503" s="831" t="s">
        <v>2923</v>
      </c>
      <c r="B503" s="832" t="s">
        <v>2924</v>
      </c>
      <c r="C503" s="832" t="s">
        <v>588</v>
      </c>
      <c r="D503" s="832" t="s">
        <v>2885</v>
      </c>
      <c r="E503" s="832" t="s">
        <v>2919</v>
      </c>
      <c r="F503" s="832" t="s">
        <v>3045</v>
      </c>
      <c r="G503" s="832" t="s">
        <v>3043</v>
      </c>
      <c r="H503" s="849"/>
      <c r="I503" s="849"/>
      <c r="J503" s="832"/>
      <c r="K503" s="832"/>
      <c r="L503" s="849">
        <v>16</v>
      </c>
      <c r="M503" s="849">
        <v>6080</v>
      </c>
      <c r="N503" s="832">
        <v>1</v>
      </c>
      <c r="O503" s="832">
        <v>380</v>
      </c>
      <c r="P503" s="849">
        <v>26</v>
      </c>
      <c r="Q503" s="849">
        <v>9906</v>
      </c>
      <c r="R503" s="837">
        <v>1.6292763157894736</v>
      </c>
      <c r="S503" s="850">
        <v>381</v>
      </c>
    </row>
    <row r="504" spans="1:19" ht="14.4" customHeight="1" x14ac:dyDescent="0.3">
      <c r="A504" s="831" t="s">
        <v>2923</v>
      </c>
      <c r="B504" s="832" t="s">
        <v>2924</v>
      </c>
      <c r="C504" s="832" t="s">
        <v>588</v>
      </c>
      <c r="D504" s="832" t="s">
        <v>2885</v>
      </c>
      <c r="E504" s="832" t="s">
        <v>2919</v>
      </c>
      <c r="F504" s="832" t="s">
        <v>3045</v>
      </c>
      <c r="G504" s="832" t="s">
        <v>3044</v>
      </c>
      <c r="H504" s="849">
        <v>2</v>
      </c>
      <c r="I504" s="849">
        <v>760</v>
      </c>
      <c r="J504" s="832"/>
      <c r="K504" s="832">
        <v>380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2923</v>
      </c>
      <c r="B505" s="832" t="s">
        <v>2924</v>
      </c>
      <c r="C505" s="832" t="s">
        <v>588</v>
      </c>
      <c r="D505" s="832" t="s">
        <v>2886</v>
      </c>
      <c r="E505" s="832" t="s">
        <v>2919</v>
      </c>
      <c r="F505" s="832" t="s">
        <v>2978</v>
      </c>
      <c r="G505" s="832" t="s">
        <v>2979</v>
      </c>
      <c r="H505" s="849"/>
      <c r="I505" s="849"/>
      <c r="J505" s="832"/>
      <c r="K505" s="832"/>
      <c r="L505" s="849">
        <v>9</v>
      </c>
      <c r="M505" s="849">
        <v>2259</v>
      </c>
      <c r="N505" s="832">
        <v>1</v>
      </c>
      <c r="O505" s="832">
        <v>251</v>
      </c>
      <c r="P505" s="849"/>
      <c r="Q505" s="849"/>
      <c r="R505" s="837"/>
      <c r="S505" s="850"/>
    </row>
    <row r="506" spans="1:19" ht="14.4" customHeight="1" x14ac:dyDescent="0.3">
      <c r="A506" s="831" t="s">
        <v>2923</v>
      </c>
      <c r="B506" s="832" t="s">
        <v>2924</v>
      </c>
      <c r="C506" s="832" t="s">
        <v>588</v>
      </c>
      <c r="D506" s="832" t="s">
        <v>2886</v>
      </c>
      <c r="E506" s="832" t="s">
        <v>2919</v>
      </c>
      <c r="F506" s="832" t="s">
        <v>2978</v>
      </c>
      <c r="G506" s="832" t="s">
        <v>2980</v>
      </c>
      <c r="H506" s="849">
        <v>9</v>
      </c>
      <c r="I506" s="849">
        <v>2259</v>
      </c>
      <c r="J506" s="832">
        <v>3</v>
      </c>
      <c r="K506" s="832">
        <v>251</v>
      </c>
      <c r="L506" s="849">
        <v>3</v>
      </c>
      <c r="M506" s="849">
        <v>753</v>
      </c>
      <c r="N506" s="832">
        <v>1</v>
      </c>
      <c r="O506" s="832">
        <v>251</v>
      </c>
      <c r="P506" s="849">
        <v>1</v>
      </c>
      <c r="Q506" s="849">
        <v>252</v>
      </c>
      <c r="R506" s="837">
        <v>0.33466135458167329</v>
      </c>
      <c r="S506" s="850">
        <v>252</v>
      </c>
    </row>
    <row r="507" spans="1:19" ht="14.4" customHeight="1" x14ac:dyDescent="0.3">
      <c r="A507" s="831" t="s">
        <v>2923</v>
      </c>
      <c r="B507" s="832" t="s">
        <v>2924</v>
      </c>
      <c r="C507" s="832" t="s">
        <v>588</v>
      </c>
      <c r="D507" s="832" t="s">
        <v>2886</v>
      </c>
      <c r="E507" s="832" t="s">
        <v>2919</v>
      </c>
      <c r="F507" s="832" t="s">
        <v>3018</v>
      </c>
      <c r="G507" s="832" t="s">
        <v>3019</v>
      </c>
      <c r="H507" s="849"/>
      <c r="I507" s="849"/>
      <c r="J507" s="832"/>
      <c r="K507" s="832"/>
      <c r="L507" s="849">
        <v>40</v>
      </c>
      <c r="M507" s="849">
        <v>5040</v>
      </c>
      <c r="N507" s="832">
        <v>1</v>
      </c>
      <c r="O507" s="832">
        <v>126</v>
      </c>
      <c r="P507" s="849">
        <v>8</v>
      </c>
      <c r="Q507" s="849">
        <v>1016</v>
      </c>
      <c r="R507" s="837">
        <v>0.20158730158730159</v>
      </c>
      <c r="S507" s="850">
        <v>127</v>
      </c>
    </row>
    <row r="508" spans="1:19" ht="14.4" customHeight="1" x14ac:dyDescent="0.3">
      <c r="A508" s="831" t="s">
        <v>2923</v>
      </c>
      <c r="B508" s="832" t="s">
        <v>2924</v>
      </c>
      <c r="C508" s="832" t="s">
        <v>588</v>
      </c>
      <c r="D508" s="832" t="s">
        <v>2886</v>
      </c>
      <c r="E508" s="832" t="s">
        <v>2919</v>
      </c>
      <c r="F508" s="832" t="s">
        <v>3018</v>
      </c>
      <c r="G508" s="832" t="s">
        <v>3020</v>
      </c>
      <c r="H508" s="849">
        <v>11</v>
      </c>
      <c r="I508" s="849">
        <v>1386</v>
      </c>
      <c r="J508" s="832">
        <v>3.6666666666666665</v>
      </c>
      <c r="K508" s="832">
        <v>126</v>
      </c>
      <c r="L508" s="849">
        <v>3</v>
      </c>
      <c r="M508" s="849">
        <v>378</v>
      </c>
      <c r="N508" s="832">
        <v>1</v>
      </c>
      <c r="O508" s="832">
        <v>126</v>
      </c>
      <c r="P508" s="849">
        <v>4</v>
      </c>
      <c r="Q508" s="849">
        <v>508</v>
      </c>
      <c r="R508" s="837">
        <v>1.343915343915344</v>
      </c>
      <c r="S508" s="850">
        <v>127</v>
      </c>
    </row>
    <row r="509" spans="1:19" ht="14.4" customHeight="1" x14ac:dyDescent="0.3">
      <c r="A509" s="831" t="s">
        <v>2923</v>
      </c>
      <c r="B509" s="832" t="s">
        <v>2924</v>
      </c>
      <c r="C509" s="832" t="s">
        <v>588</v>
      </c>
      <c r="D509" s="832" t="s">
        <v>2886</v>
      </c>
      <c r="E509" s="832" t="s">
        <v>2919</v>
      </c>
      <c r="F509" s="832" t="s">
        <v>3042</v>
      </c>
      <c r="G509" s="832" t="s">
        <v>3044</v>
      </c>
      <c r="H509" s="849">
        <v>2</v>
      </c>
      <c r="I509" s="849">
        <v>614</v>
      </c>
      <c r="J509" s="832">
        <v>0.66666666666666663</v>
      </c>
      <c r="K509" s="832">
        <v>307</v>
      </c>
      <c r="L509" s="849">
        <v>3</v>
      </c>
      <c r="M509" s="849">
        <v>921</v>
      </c>
      <c r="N509" s="832">
        <v>1</v>
      </c>
      <c r="O509" s="832">
        <v>307</v>
      </c>
      <c r="P509" s="849"/>
      <c r="Q509" s="849"/>
      <c r="R509" s="837"/>
      <c r="S509" s="850"/>
    </row>
    <row r="510" spans="1:19" ht="14.4" customHeight="1" x14ac:dyDescent="0.3">
      <c r="A510" s="831" t="s">
        <v>2923</v>
      </c>
      <c r="B510" s="832" t="s">
        <v>2924</v>
      </c>
      <c r="C510" s="832" t="s">
        <v>588</v>
      </c>
      <c r="D510" s="832" t="s">
        <v>2886</v>
      </c>
      <c r="E510" s="832" t="s">
        <v>2919</v>
      </c>
      <c r="F510" s="832" t="s">
        <v>3045</v>
      </c>
      <c r="G510" s="832" t="s">
        <v>3043</v>
      </c>
      <c r="H510" s="849"/>
      <c r="I510" s="849"/>
      <c r="J510" s="832"/>
      <c r="K510" s="832"/>
      <c r="L510" s="849">
        <v>11</v>
      </c>
      <c r="M510" s="849">
        <v>4180</v>
      </c>
      <c r="N510" s="832">
        <v>1</v>
      </c>
      <c r="O510" s="832">
        <v>380</v>
      </c>
      <c r="P510" s="849">
        <v>3</v>
      </c>
      <c r="Q510" s="849">
        <v>1143</v>
      </c>
      <c r="R510" s="837">
        <v>0.27344497607655505</v>
      </c>
      <c r="S510" s="850">
        <v>381</v>
      </c>
    </row>
    <row r="511" spans="1:19" ht="14.4" customHeight="1" x14ac:dyDescent="0.3">
      <c r="A511" s="831" t="s">
        <v>2923</v>
      </c>
      <c r="B511" s="832" t="s">
        <v>2924</v>
      </c>
      <c r="C511" s="832" t="s">
        <v>588</v>
      </c>
      <c r="D511" s="832" t="s">
        <v>2886</v>
      </c>
      <c r="E511" s="832" t="s">
        <v>2919</v>
      </c>
      <c r="F511" s="832" t="s">
        <v>3045</v>
      </c>
      <c r="G511" s="832" t="s">
        <v>3044</v>
      </c>
      <c r="H511" s="849">
        <v>9</v>
      </c>
      <c r="I511" s="849">
        <v>3420</v>
      </c>
      <c r="J511" s="832"/>
      <c r="K511" s="832">
        <v>380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2923</v>
      </c>
      <c r="B512" s="832" t="s">
        <v>2924</v>
      </c>
      <c r="C512" s="832" t="s">
        <v>588</v>
      </c>
      <c r="D512" s="832" t="s">
        <v>2886</v>
      </c>
      <c r="E512" s="832" t="s">
        <v>2919</v>
      </c>
      <c r="F512" s="832" t="s">
        <v>3046</v>
      </c>
      <c r="G512" s="832" t="s">
        <v>3048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273</v>
      </c>
      <c r="R512" s="837"/>
      <c r="S512" s="850">
        <v>273</v>
      </c>
    </row>
    <row r="513" spans="1:19" ht="14.4" customHeight="1" x14ac:dyDescent="0.3">
      <c r="A513" s="831" t="s">
        <v>2923</v>
      </c>
      <c r="B513" s="832" t="s">
        <v>2924</v>
      </c>
      <c r="C513" s="832" t="s">
        <v>588</v>
      </c>
      <c r="D513" s="832" t="s">
        <v>2886</v>
      </c>
      <c r="E513" s="832" t="s">
        <v>2919</v>
      </c>
      <c r="F513" s="832" t="s">
        <v>3050</v>
      </c>
      <c r="G513" s="832" t="s">
        <v>3022</v>
      </c>
      <c r="H513" s="849">
        <v>1</v>
      </c>
      <c r="I513" s="849">
        <v>404</v>
      </c>
      <c r="J513" s="832"/>
      <c r="K513" s="832">
        <v>404</v>
      </c>
      <c r="L513" s="849"/>
      <c r="M513" s="849"/>
      <c r="N513" s="832"/>
      <c r="O513" s="832"/>
      <c r="P513" s="849">
        <v>1</v>
      </c>
      <c r="Q513" s="849">
        <v>405</v>
      </c>
      <c r="R513" s="837"/>
      <c r="S513" s="850">
        <v>405</v>
      </c>
    </row>
    <row r="514" spans="1:19" ht="14.4" customHeight="1" x14ac:dyDescent="0.3">
      <c r="A514" s="831" t="s">
        <v>2923</v>
      </c>
      <c r="B514" s="832" t="s">
        <v>2924</v>
      </c>
      <c r="C514" s="832" t="s">
        <v>588</v>
      </c>
      <c r="D514" s="832" t="s">
        <v>2888</v>
      </c>
      <c r="E514" s="832" t="s">
        <v>2919</v>
      </c>
      <c r="F514" s="832" t="s">
        <v>2978</v>
      </c>
      <c r="G514" s="832" t="s">
        <v>2979</v>
      </c>
      <c r="H514" s="849">
        <v>5</v>
      </c>
      <c r="I514" s="849">
        <v>1255</v>
      </c>
      <c r="J514" s="832">
        <v>5</v>
      </c>
      <c r="K514" s="832">
        <v>251</v>
      </c>
      <c r="L514" s="849">
        <v>1</v>
      </c>
      <c r="M514" s="849">
        <v>251</v>
      </c>
      <c r="N514" s="832">
        <v>1</v>
      </c>
      <c r="O514" s="832">
        <v>251</v>
      </c>
      <c r="P514" s="849"/>
      <c r="Q514" s="849"/>
      <c r="R514" s="837"/>
      <c r="S514" s="850"/>
    </row>
    <row r="515" spans="1:19" ht="14.4" customHeight="1" x14ac:dyDescent="0.3">
      <c r="A515" s="831" t="s">
        <v>2923</v>
      </c>
      <c r="B515" s="832" t="s">
        <v>2924</v>
      </c>
      <c r="C515" s="832" t="s">
        <v>588</v>
      </c>
      <c r="D515" s="832" t="s">
        <v>2888</v>
      </c>
      <c r="E515" s="832" t="s">
        <v>2919</v>
      </c>
      <c r="F515" s="832" t="s">
        <v>2978</v>
      </c>
      <c r="G515" s="832" t="s">
        <v>2980</v>
      </c>
      <c r="H515" s="849">
        <v>2</v>
      </c>
      <c r="I515" s="849">
        <v>502</v>
      </c>
      <c r="J515" s="832">
        <v>2</v>
      </c>
      <c r="K515" s="832">
        <v>251</v>
      </c>
      <c r="L515" s="849">
        <v>1</v>
      </c>
      <c r="M515" s="849">
        <v>251</v>
      </c>
      <c r="N515" s="832">
        <v>1</v>
      </c>
      <c r="O515" s="832">
        <v>251</v>
      </c>
      <c r="P515" s="849">
        <v>6</v>
      </c>
      <c r="Q515" s="849">
        <v>1512</v>
      </c>
      <c r="R515" s="837">
        <v>6.0239043824701195</v>
      </c>
      <c r="S515" s="850">
        <v>252</v>
      </c>
    </row>
    <row r="516" spans="1:19" ht="14.4" customHeight="1" x14ac:dyDescent="0.3">
      <c r="A516" s="831" t="s">
        <v>2923</v>
      </c>
      <c r="B516" s="832" t="s">
        <v>2924</v>
      </c>
      <c r="C516" s="832" t="s">
        <v>588</v>
      </c>
      <c r="D516" s="832" t="s">
        <v>2888</v>
      </c>
      <c r="E516" s="832" t="s">
        <v>2919</v>
      </c>
      <c r="F516" s="832" t="s">
        <v>3018</v>
      </c>
      <c r="G516" s="832" t="s">
        <v>3019</v>
      </c>
      <c r="H516" s="849">
        <v>5</v>
      </c>
      <c r="I516" s="849">
        <v>630</v>
      </c>
      <c r="J516" s="832">
        <v>5</v>
      </c>
      <c r="K516" s="832">
        <v>126</v>
      </c>
      <c r="L516" s="849">
        <v>1</v>
      </c>
      <c r="M516" s="849">
        <v>126</v>
      </c>
      <c r="N516" s="832">
        <v>1</v>
      </c>
      <c r="O516" s="832">
        <v>126</v>
      </c>
      <c r="P516" s="849"/>
      <c r="Q516" s="849"/>
      <c r="R516" s="837"/>
      <c r="S516" s="850"/>
    </row>
    <row r="517" spans="1:19" ht="14.4" customHeight="1" x14ac:dyDescent="0.3">
      <c r="A517" s="831" t="s">
        <v>2923</v>
      </c>
      <c r="B517" s="832" t="s">
        <v>2924</v>
      </c>
      <c r="C517" s="832" t="s">
        <v>588</v>
      </c>
      <c r="D517" s="832" t="s">
        <v>2888</v>
      </c>
      <c r="E517" s="832" t="s">
        <v>2919</v>
      </c>
      <c r="F517" s="832" t="s">
        <v>3018</v>
      </c>
      <c r="G517" s="832" t="s">
        <v>3020</v>
      </c>
      <c r="H517" s="849">
        <v>2</v>
      </c>
      <c r="I517" s="849">
        <v>252</v>
      </c>
      <c r="J517" s="832">
        <v>1</v>
      </c>
      <c r="K517" s="832">
        <v>126</v>
      </c>
      <c r="L517" s="849">
        <v>2</v>
      </c>
      <c r="M517" s="849">
        <v>252</v>
      </c>
      <c r="N517" s="832">
        <v>1</v>
      </c>
      <c r="O517" s="832">
        <v>126</v>
      </c>
      <c r="P517" s="849">
        <v>7</v>
      </c>
      <c r="Q517" s="849">
        <v>889</v>
      </c>
      <c r="R517" s="837">
        <v>3.5277777777777777</v>
      </c>
      <c r="S517" s="850">
        <v>127</v>
      </c>
    </row>
    <row r="518" spans="1:19" ht="14.4" customHeight="1" x14ac:dyDescent="0.3">
      <c r="A518" s="831" t="s">
        <v>2923</v>
      </c>
      <c r="B518" s="832" t="s">
        <v>2924</v>
      </c>
      <c r="C518" s="832" t="s">
        <v>588</v>
      </c>
      <c r="D518" s="832" t="s">
        <v>2888</v>
      </c>
      <c r="E518" s="832" t="s">
        <v>2919</v>
      </c>
      <c r="F518" s="832" t="s">
        <v>3023</v>
      </c>
      <c r="G518" s="832" t="s">
        <v>3024</v>
      </c>
      <c r="H518" s="849">
        <v>5</v>
      </c>
      <c r="I518" s="849">
        <v>2475</v>
      </c>
      <c r="J518" s="832">
        <v>5</v>
      </c>
      <c r="K518" s="832">
        <v>495</v>
      </c>
      <c r="L518" s="849">
        <v>1</v>
      </c>
      <c r="M518" s="849">
        <v>495</v>
      </c>
      <c r="N518" s="832">
        <v>1</v>
      </c>
      <c r="O518" s="832">
        <v>495</v>
      </c>
      <c r="P518" s="849"/>
      <c r="Q518" s="849"/>
      <c r="R518" s="837"/>
      <c r="S518" s="850"/>
    </row>
    <row r="519" spans="1:19" ht="14.4" customHeight="1" x14ac:dyDescent="0.3">
      <c r="A519" s="831" t="s">
        <v>2923</v>
      </c>
      <c r="B519" s="832" t="s">
        <v>2924</v>
      </c>
      <c r="C519" s="832" t="s">
        <v>588</v>
      </c>
      <c r="D519" s="832" t="s">
        <v>2888</v>
      </c>
      <c r="E519" s="832" t="s">
        <v>2919</v>
      </c>
      <c r="F519" s="832" t="s">
        <v>3023</v>
      </c>
      <c r="G519" s="832" t="s">
        <v>3025</v>
      </c>
      <c r="H519" s="849"/>
      <c r="I519" s="849"/>
      <c r="J519" s="832"/>
      <c r="K519" s="832"/>
      <c r="L519" s="849">
        <v>2</v>
      </c>
      <c r="M519" s="849">
        <v>990</v>
      </c>
      <c r="N519" s="832">
        <v>1</v>
      </c>
      <c r="O519" s="832">
        <v>495</v>
      </c>
      <c r="P519" s="849">
        <v>5</v>
      </c>
      <c r="Q519" s="849">
        <v>2480</v>
      </c>
      <c r="R519" s="837">
        <v>2.5050505050505052</v>
      </c>
      <c r="S519" s="850">
        <v>496</v>
      </c>
    </row>
    <row r="520" spans="1:19" ht="14.4" customHeight="1" x14ac:dyDescent="0.3">
      <c r="A520" s="831" t="s">
        <v>2923</v>
      </c>
      <c r="B520" s="832" t="s">
        <v>2924</v>
      </c>
      <c r="C520" s="832" t="s">
        <v>588</v>
      </c>
      <c r="D520" s="832" t="s">
        <v>2888</v>
      </c>
      <c r="E520" s="832" t="s">
        <v>2919</v>
      </c>
      <c r="F520" s="832" t="s">
        <v>3026</v>
      </c>
      <c r="G520" s="832" t="s">
        <v>3025</v>
      </c>
      <c r="H520" s="849">
        <v>2</v>
      </c>
      <c r="I520" s="849">
        <v>1136</v>
      </c>
      <c r="J520" s="832"/>
      <c r="K520" s="832">
        <v>568</v>
      </c>
      <c r="L520" s="849"/>
      <c r="M520" s="849"/>
      <c r="N520" s="832"/>
      <c r="O520" s="832"/>
      <c r="P520" s="849">
        <v>2</v>
      </c>
      <c r="Q520" s="849">
        <v>1138</v>
      </c>
      <c r="R520" s="837"/>
      <c r="S520" s="850">
        <v>569</v>
      </c>
    </row>
    <row r="521" spans="1:19" ht="14.4" customHeight="1" x14ac:dyDescent="0.3">
      <c r="A521" s="831" t="s">
        <v>2923</v>
      </c>
      <c r="B521" s="832" t="s">
        <v>2924</v>
      </c>
      <c r="C521" s="832" t="s">
        <v>588</v>
      </c>
      <c r="D521" s="832" t="s">
        <v>1475</v>
      </c>
      <c r="E521" s="832" t="s">
        <v>2919</v>
      </c>
      <c r="F521" s="832" t="s">
        <v>2978</v>
      </c>
      <c r="G521" s="832" t="s">
        <v>2980</v>
      </c>
      <c r="H521" s="849"/>
      <c r="I521" s="849"/>
      <c r="J521" s="832"/>
      <c r="K521" s="832"/>
      <c r="L521" s="849">
        <v>1</v>
      </c>
      <c r="M521" s="849">
        <v>251</v>
      </c>
      <c r="N521" s="832">
        <v>1</v>
      </c>
      <c r="O521" s="832">
        <v>251</v>
      </c>
      <c r="P521" s="849"/>
      <c r="Q521" s="849"/>
      <c r="R521" s="837"/>
      <c r="S521" s="850"/>
    </row>
    <row r="522" spans="1:19" ht="14.4" customHeight="1" x14ac:dyDescent="0.3">
      <c r="A522" s="831" t="s">
        <v>2923</v>
      </c>
      <c r="B522" s="832" t="s">
        <v>2924</v>
      </c>
      <c r="C522" s="832" t="s">
        <v>588</v>
      </c>
      <c r="D522" s="832" t="s">
        <v>1475</v>
      </c>
      <c r="E522" s="832" t="s">
        <v>2919</v>
      </c>
      <c r="F522" s="832" t="s">
        <v>3018</v>
      </c>
      <c r="G522" s="832" t="s">
        <v>3019</v>
      </c>
      <c r="H522" s="849"/>
      <c r="I522" s="849"/>
      <c r="J522" s="832"/>
      <c r="K522" s="832"/>
      <c r="L522" s="849">
        <v>1</v>
      </c>
      <c r="M522" s="849">
        <v>126</v>
      </c>
      <c r="N522" s="832">
        <v>1</v>
      </c>
      <c r="O522" s="832">
        <v>126</v>
      </c>
      <c r="P522" s="849"/>
      <c r="Q522" s="849"/>
      <c r="R522" s="837"/>
      <c r="S522" s="850"/>
    </row>
    <row r="523" spans="1:19" ht="14.4" customHeight="1" x14ac:dyDescent="0.3">
      <c r="A523" s="831" t="s">
        <v>2923</v>
      </c>
      <c r="B523" s="832" t="s">
        <v>2924</v>
      </c>
      <c r="C523" s="832" t="s">
        <v>588</v>
      </c>
      <c r="D523" s="832" t="s">
        <v>1475</v>
      </c>
      <c r="E523" s="832" t="s">
        <v>2919</v>
      </c>
      <c r="F523" s="832" t="s">
        <v>3018</v>
      </c>
      <c r="G523" s="832" t="s">
        <v>3020</v>
      </c>
      <c r="H523" s="849"/>
      <c r="I523" s="849"/>
      <c r="J523" s="832"/>
      <c r="K523" s="832"/>
      <c r="L523" s="849">
        <v>1</v>
      </c>
      <c r="M523" s="849">
        <v>126</v>
      </c>
      <c r="N523" s="832">
        <v>1</v>
      </c>
      <c r="O523" s="832">
        <v>126</v>
      </c>
      <c r="P523" s="849"/>
      <c r="Q523" s="849"/>
      <c r="R523" s="837"/>
      <c r="S523" s="850"/>
    </row>
    <row r="524" spans="1:19" ht="14.4" customHeight="1" x14ac:dyDescent="0.3">
      <c r="A524" s="831" t="s">
        <v>2923</v>
      </c>
      <c r="B524" s="832" t="s">
        <v>2924</v>
      </c>
      <c r="C524" s="832" t="s">
        <v>588</v>
      </c>
      <c r="D524" s="832" t="s">
        <v>1475</v>
      </c>
      <c r="E524" s="832" t="s">
        <v>2919</v>
      </c>
      <c r="F524" s="832" t="s">
        <v>3042</v>
      </c>
      <c r="G524" s="832" t="s">
        <v>3044</v>
      </c>
      <c r="H524" s="849"/>
      <c r="I524" s="849"/>
      <c r="J524" s="832"/>
      <c r="K524" s="832"/>
      <c r="L524" s="849">
        <v>1</v>
      </c>
      <c r="M524" s="849">
        <v>307</v>
      </c>
      <c r="N524" s="832">
        <v>1</v>
      </c>
      <c r="O524" s="832">
        <v>307</v>
      </c>
      <c r="P524" s="849"/>
      <c r="Q524" s="849"/>
      <c r="R524" s="837"/>
      <c r="S524" s="850"/>
    </row>
    <row r="525" spans="1:19" ht="14.4" customHeight="1" x14ac:dyDescent="0.3">
      <c r="A525" s="831" t="s">
        <v>2923</v>
      </c>
      <c r="B525" s="832" t="s">
        <v>2924</v>
      </c>
      <c r="C525" s="832" t="s">
        <v>588</v>
      </c>
      <c r="D525" s="832" t="s">
        <v>1475</v>
      </c>
      <c r="E525" s="832" t="s">
        <v>2919</v>
      </c>
      <c r="F525" s="832" t="s">
        <v>3045</v>
      </c>
      <c r="G525" s="832" t="s">
        <v>3043</v>
      </c>
      <c r="H525" s="849"/>
      <c r="I525" s="849"/>
      <c r="J525" s="832"/>
      <c r="K525" s="832"/>
      <c r="L525" s="849">
        <v>1</v>
      </c>
      <c r="M525" s="849">
        <v>380</v>
      </c>
      <c r="N525" s="832">
        <v>1</v>
      </c>
      <c r="O525" s="832">
        <v>380</v>
      </c>
      <c r="P525" s="849"/>
      <c r="Q525" s="849"/>
      <c r="R525" s="837"/>
      <c r="S525" s="850"/>
    </row>
    <row r="526" spans="1:19" ht="14.4" customHeight="1" x14ac:dyDescent="0.3">
      <c r="A526" s="831" t="s">
        <v>2923</v>
      </c>
      <c r="B526" s="832" t="s">
        <v>2924</v>
      </c>
      <c r="C526" s="832" t="s">
        <v>588</v>
      </c>
      <c r="D526" s="832" t="s">
        <v>2891</v>
      </c>
      <c r="E526" s="832" t="s">
        <v>2919</v>
      </c>
      <c r="F526" s="832" t="s">
        <v>3018</v>
      </c>
      <c r="G526" s="832" t="s">
        <v>3020</v>
      </c>
      <c r="H526" s="849"/>
      <c r="I526" s="849"/>
      <c r="J526" s="832"/>
      <c r="K526" s="832"/>
      <c r="L526" s="849">
        <v>4</v>
      </c>
      <c r="M526" s="849">
        <v>504</v>
      </c>
      <c r="N526" s="832">
        <v>1</v>
      </c>
      <c r="O526" s="832">
        <v>126</v>
      </c>
      <c r="P526" s="849"/>
      <c r="Q526" s="849"/>
      <c r="R526" s="837"/>
      <c r="S526" s="850"/>
    </row>
    <row r="527" spans="1:19" ht="14.4" customHeight="1" x14ac:dyDescent="0.3">
      <c r="A527" s="831" t="s">
        <v>2923</v>
      </c>
      <c r="B527" s="832" t="s">
        <v>2924</v>
      </c>
      <c r="C527" s="832" t="s">
        <v>588</v>
      </c>
      <c r="D527" s="832" t="s">
        <v>2891</v>
      </c>
      <c r="E527" s="832" t="s">
        <v>2919</v>
      </c>
      <c r="F527" s="832" t="s">
        <v>3042</v>
      </c>
      <c r="G527" s="832" t="s">
        <v>3044</v>
      </c>
      <c r="H527" s="849"/>
      <c r="I527" s="849"/>
      <c r="J527" s="832"/>
      <c r="K527" s="832"/>
      <c r="L527" s="849">
        <v>5</v>
      </c>
      <c r="M527" s="849">
        <v>1535</v>
      </c>
      <c r="N527" s="832">
        <v>1</v>
      </c>
      <c r="O527" s="832">
        <v>307</v>
      </c>
      <c r="P527" s="849"/>
      <c r="Q527" s="849"/>
      <c r="R527" s="837"/>
      <c r="S527" s="850"/>
    </row>
    <row r="528" spans="1:19" ht="14.4" customHeight="1" x14ac:dyDescent="0.3">
      <c r="A528" s="831" t="s">
        <v>2923</v>
      </c>
      <c r="B528" s="832" t="s">
        <v>2924</v>
      </c>
      <c r="C528" s="832" t="s">
        <v>588</v>
      </c>
      <c r="D528" s="832" t="s">
        <v>2891</v>
      </c>
      <c r="E528" s="832" t="s">
        <v>2919</v>
      </c>
      <c r="F528" s="832" t="s">
        <v>3052</v>
      </c>
      <c r="G528" s="832" t="s">
        <v>3053</v>
      </c>
      <c r="H528" s="849"/>
      <c r="I528" s="849"/>
      <c r="J528" s="832"/>
      <c r="K528" s="832"/>
      <c r="L528" s="849">
        <v>1</v>
      </c>
      <c r="M528" s="849">
        <v>449</v>
      </c>
      <c r="N528" s="832">
        <v>1</v>
      </c>
      <c r="O528" s="832">
        <v>449</v>
      </c>
      <c r="P528" s="849"/>
      <c r="Q528" s="849"/>
      <c r="R528" s="837"/>
      <c r="S528" s="850"/>
    </row>
    <row r="529" spans="1:19" ht="14.4" customHeight="1" x14ac:dyDescent="0.3">
      <c r="A529" s="831" t="s">
        <v>2923</v>
      </c>
      <c r="B529" s="832" t="s">
        <v>2924</v>
      </c>
      <c r="C529" s="832" t="s">
        <v>588</v>
      </c>
      <c r="D529" s="832" t="s">
        <v>1476</v>
      </c>
      <c r="E529" s="832" t="s">
        <v>2919</v>
      </c>
      <c r="F529" s="832" t="s">
        <v>2978</v>
      </c>
      <c r="G529" s="832" t="s">
        <v>2980</v>
      </c>
      <c r="H529" s="849"/>
      <c r="I529" s="849"/>
      <c r="J529" s="832"/>
      <c r="K529" s="832"/>
      <c r="L529" s="849">
        <v>2</v>
      </c>
      <c r="M529" s="849">
        <v>502</v>
      </c>
      <c r="N529" s="832">
        <v>1</v>
      </c>
      <c r="O529" s="832">
        <v>251</v>
      </c>
      <c r="P529" s="849">
        <v>10</v>
      </c>
      <c r="Q529" s="849">
        <v>2520</v>
      </c>
      <c r="R529" s="837">
        <v>5.0199203187250996</v>
      </c>
      <c r="S529" s="850">
        <v>252</v>
      </c>
    </row>
    <row r="530" spans="1:19" ht="14.4" customHeight="1" x14ac:dyDescent="0.3">
      <c r="A530" s="831" t="s">
        <v>2923</v>
      </c>
      <c r="B530" s="832" t="s">
        <v>2924</v>
      </c>
      <c r="C530" s="832" t="s">
        <v>588</v>
      </c>
      <c r="D530" s="832" t="s">
        <v>1476</v>
      </c>
      <c r="E530" s="832" t="s">
        <v>2919</v>
      </c>
      <c r="F530" s="832" t="s">
        <v>3018</v>
      </c>
      <c r="G530" s="832" t="s">
        <v>3020</v>
      </c>
      <c r="H530" s="849"/>
      <c r="I530" s="849"/>
      <c r="J530" s="832"/>
      <c r="K530" s="832"/>
      <c r="L530" s="849">
        <v>2</v>
      </c>
      <c r="M530" s="849">
        <v>252</v>
      </c>
      <c r="N530" s="832">
        <v>1</v>
      </c>
      <c r="O530" s="832">
        <v>126</v>
      </c>
      <c r="P530" s="849">
        <v>44</v>
      </c>
      <c r="Q530" s="849">
        <v>5588</v>
      </c>
      <c r="R530" s="837">
        <v>22.174603174603174</v>
      </c>
      <c r="S530" s="850">
        <v>127</v>
      </c>
    </row>
    <row r="531" spans="1:19" ht="14.4" customHeight="1" x14ac:dyDescent="0.3">
      <c r="A531" s="831" t="s">
        <v>2923</v>
      </c>
      <c r="B531" s="832" t="s">
        <v>2924</v>
      </c>
      <c r="C531" s="832" t="s">
        <v>588</v>
      </c>
      <c r="D531" s="832" t="s">
        <v>1476</v>
      </c>
      <c r="E531" s="832" t="s">
        <v>2919</v>
      </c>
      <c r="F531" s="832" t="s">
        <v>3027</v>
      </c>
      <c r="G531" s="832" t="s">
        <v>3028</v>
      </c>
      <c r="H531" s="849"/>
      <c r="I531" s="849"/>
      <c r="J531" s="832"/>
      <c r="K531" s="832"/>
      <c r="L531" s="849">
        <v>4</v>
      </c>
      <c r="M531" s="849">
        <v>3044</v>
      </c>
      <c r="N531" s="832">
        <v>1</v>
      </c>
      <c r="O531" s="832">
        <v>761</v>
      </c>
      <c r="P531" s="849"/>
      <c r="Q531" s="849"/>
      <c r="R531" s="837"/>
      <c r="S531" s="850"/>
    </row>
    <row r="532" spans="1:19" ht="14.4" customHeight="1" x14ac:dyDescent="0.3">
      <c r="A532" s="831" t="s">
        <v>2923</v>
      </c>
      <c r="B532" s="832" t="s">
        <v>2924</v>
      </c>
      <c r="C532" s="832" t="s">
        <v>588</v>
      </c>
      <c r="D532" s="832" t="s">
        <v>1476</v>
      </c>
      <c r="E532" s="832" t="s">
        <v>2919</v>
      </c>
      <c r="F532" s="832" t="s">
        <v>3036</v>
      </c>
      <c r="G532" s="832" t="s">
        <v>3038</v>
      </c>
      <c r="H532" s="849"/>
      <c r="I532" s="849"/>
      <c r="J532" s="832"/>
      <c r="K532" s="832"/>
      <c r="L532" s="849">
        <v>1</v>
      </c>
      <c r="M532" s="849">
        <v>215</v>
      </c>
      <c r="N532" s="832">
        <v>1</v>
      </c>
      <c r="O532" s="832">
        <v>215</v>
      </c>
      <c r="P532" s="849"/>
      <c r="Q532" s="849"/>
      <c r="R532" s="837"/>
      <c r="S532" s="850"/>
    </row>
    <row r="533" spans="1:19" ht="14.4" customHeight="1" x14ac:dyDescent="0.3">
      <c r="A533" s="831" t="s">
        <v>2923</v>
      </c>
      <c r="B533" s="832" t="s">
        <v>2924</v>
      </c>
      <c r="C533" s="832" t="s">
        <v>588</v>
      </c>
      <c r="D533" s="832" t="s">
        <v>1476</v>
      </c>
      <c r="E533" s="832" t="s">
        <v>2919</v>
      </c>
      <c r="F533" s="832" t="s">
        <v>3039</v>
      </c>
      <c r="G533" s="832" t="s">
        <v>3041</v>
      </c>
      <c r="H533" s="849"/>
      <c r="I533" s="849"/>
      <c r="J533" s="832"/>
      <c r="K533" s="832"/>
      <c r="L533" s="849">
        <v>4</v>
      </c>
      <c r="M533" s="849">
        <v>340</v>
      </c>
      <c r="N533" s="832">
        <v>1</v>
      </c>
      <c r="O533" s="832">
        <v>85</v>
      </c>
      <c r="P533" s="849"/>
      <c r="Q533" s="849"/>
      <c r="R533" s="837"/>
      <c r="S533" s="850"/>
    </row>
    <row r="534" spans="1:19" ht="14.4" customHeight="1" x14ac:dyDescent="0.3">
      <c r="A534" s="831" t="s">
        <v>2923</v>
      </c>
      <c r="B534" s="832" t="s">
        <v>2924</v>
      </c>
      <c r="C534" s="832" t="s">
        <v>588</v>
      </c>
      <c r="D534" s="832" t="s">
        <v>1476</v>
      </c>
      <c r="E534" s="832" t="s">
        <v>2919</v>
      </c>
      <c r="F534" s="832" t="s">
        <v>3042</v>
      </c>
      <c r="G534" s="832" t="s">
        <v>3044</v>
      </c>
      <c r="H534" s="849"/>
      <c r="I534" s="849"/>
      <c r="J534" s="832"/>
      <c r="K534" s="832"/>
      <c r="L534" s="849">
        <v>3</v>
      </c>
      <c r="M534" s="849">
        <v>921</v>
      </c>
      <c r="N534" s="832">
        <v>1</v>
      </c>
      <c r="O534" s="832">
        <v>307</v>
      </c>
      <c r="P534" s="849">
        <v>12</v>
      </c>
      <c r="Q534" s="849">
        <v>3696</v>
      </c>
      <c r="R534" s="837">
        <v>4.0130293159609121</v>
      </c>
      <c r="S534" s="850">
        <v>308</v>
      </c>
    </row>
    <row r="535" spans="1:19" ht="14.4" customHeight="1" x14ac:dyDescent="0.3">
      <c r="A535" s="831" t="s">
        <v>2923</v>
      </c>
      <c r="B535" s="832" t="s">
        <v>2924</v>
      </c>
      <c r="C535" s="832" t="s">
        <v>588</v>
      </c>
      <c r="D535" s="832" t="s">
        <v>1476</v>
      </c>
      <c r="E535" s="832" t="s">
        <v>2919</v>
      </c>
      <c r="F535" s="832" t="s">
        <v>3045</v>
      </c>
      <c r="G535" s="832" t="s">
        <v>3044</v>
      </c>
      <c r="H535" s="849"/>
      <c r="I535" s="849"/>
      <c r="J535" s="832"/>
      <c r="K535" s="832"/>
      <c r="L535" s="849"/>
      <c r="M535" s="849"/>
      <c r="N535" s="832"/>
      <c r="O535" s="832"/>
      <c r="P535" s="849">
        <v>1</v>
      </c>
      <c r="Q535" s="849">
        <v>381</v>
      </c>
      <c r="R535" s="837"/>
      <c r="S535" s="850">
        <v>381</v>
      </c>
    </row>
    <row r="536" spans="1:19" ht="14.4" customHeight="1" x14ac:dyDescent="0.3">
      <c r="A536" s="831" t="s">
        <v>2923</v>
      </c>
      <c r="B536" s="832" t="s">
        <v>2924</v>
      </c>
      <c r="C536" s="832" t="s">
        <v>588</v>
      </c>
      <c r="D536" s="832" t="s">
        <v>2893</v>
      </c>
      <c r="E536" s="832" t="s">
        <v>2919</v>
      </c>
      <c r="F536" s="832" t="s">
        <v>2978</v>
      </c>
      <c r="G536" s="832" t="s">
        <v>2980</v>
      </c>
      <c r="H536" s="849">
        <v>1</v>
      </c>
      <c r="I536" s="849">
        <v>251</v>
      </c>
      <c r="J536" s="832"/>
      <c r="K536" s="832">
        <v>251</v>
      </c>
      <c r="L536" s="849"/>
      <c r="M536" s="849"/>
      <c r="N536" s="832"/>
      <c r="O536" s="832"/>
      <c r="P536" s="849"/>
      <c r="Q536" s="849"/>
      <c r="R536" s="837"/>
      <c r="S536" s="850"/>
    </row>
    <row r="537" spans="1:19" ht="14.4" customHeight="1" x14ac:dyDescent="0.3">
      <c r="A537" s="831" t="s">
        <v>2923</v>
      </c>
      <c r="B537" s="832" t="s">
        <v>2924</v>
      </c>
      <c r="C537" s="832" t="s">
        <v>588</v>
      </c>
      <c r="D537" s="832" t="s">
        <v>2893</v>
      </c>
      <c r="E537" s="832" t="s">
        <v>2919</v>
      </c>
      <c r="F537" s="832" t="s">
        <v>3042</v>
      </c>
      <c r="G537" s="832" t="s">
        <v>3044</v>
      </c>
      <c r="H537" s="849">
        <v>1</v>
      </c>
      <c r="I537" s="849">
        <v>307</v>
      </c>
      <c r="J537" s="832"/>
      <c r="K537" s="832">
        <v>307</v>
      </c>
      <c r="L537" s="849"/>
      <c r="M537" s="849"/>
      <c r="N537" s="832"/>
      <c r="O537" s="832"/>
      <c r="P537" s="849"/>
      <c r="Q537" s="849"/>
      <c r="R537" s="837"/>
      <c r="S537" s="850"/>
    </row>
    <row r="538" spans="1:19" ht="14.4" customHeight="1" x14ac:dyDescent="0.3">
      <c r="A538" s="831" t="s">
        <v>2923</v>
      </c>
      <c r="B538" s="832" t="s">
        <v>2924</v>
      </c>
      <c r="C538" s="832" t="s">
        <v>588</v>
      </c>
      <c r="D538" s="832" t="s">
        <v>1478</v>
      </c>
      <c r="E538" s="832" t="s">
        <v>2919</v>
      </c>
      <c r="F538" s="832" t="s">
        <v>2978</v>
      </c>
      <c r="G538" s="832" t="s">
        <v>2980</v>
      </c>
      <c r="H538" s="849"/>
      <c r="I538" s="849"/>
      <c r="J538" s="832"/>
      <c r="K538" s="832"/>
      <c r="L538" s="849"/>
      <c r="M538" s="849"/>
      <c r="N538" s="832"/>
      <c r="O538" s="832"/>
      <c r="P538" s="849">
        <v>4</v>
      </c>
      <c r="Q538" s="849">
        <v>1008</v>
      </c>
      <c r="R538" s="837"/>
      <c r="S538" s="850">
        <v>252</v>
      </c>
    </row>
    <row r="539" spans="1:19" ht="14.4" customHeight="1" x14ac:dyDescent="0.3">
      <c r="A539" s="831" t="s">
        <v>2923</v>
      </c>
      <c r="B539" s="832" t="s">
        <v>2924</v>
      </c>
      <c r="C539" s="832" t="s">
        <v>588</v>
      </c>
      <c r="D539" s="832" t="s">
        <v>1478</v>
      </c>
      <c r="E539" s="832" t="s">
        <v>2919</v>
      </c>
      <c r="F539" s="832" t="s">
        <v>3018</v>
      </c>
      <c r="G539" s="832" t="s">
        <v>3020</v>
      </c>
      <c r="H539" s="849"/>
      <c r="I539" s="849"/>
      <c r="J539" s="832"/>
      <c r="K539" s="832"/>
      <c r="L539" s="849"/>
      <c r="M539" s="849"/>
      <c r="N539" s="832"/>
      <c r="O539" s="832"/>
      <c r="P539" s="849">
        <v>28</v>
      </c>
      <c r="Q539" s="849">
        <v>3556</v>
      </c>
      <c r="R539" s="837"/>
      <c r="S539" s="850">
        <v>127</v>
      </c>
    </row>
    <row r="540" spans="1:19" ht="14.4" customHeight="1" x14ac:dyDescent="0.3">
      <c r="A540" s="831" t="s">
        <v>2923</v>
      </c>
      <c r="B540" s="832" t="s">
        <v>2924</v>
      </c>
      <c r="C540" s="832" t="s">
        <v>588</v>
      </c>
      <c r="D540" s="832" t="s">
        <v>1478</v>
      </c>
      <c r="E540" s="832" t="s">
        <v>2919</v>
      </c>
      <c r="F540" s="832" t="s">
        <v>3029</v>
      </c>
      <c r="G540" s="832" t="s">
        <v>3031</v>
      </c>
      <c r="H540" s="849"/>
      <c r="I540" s="849"/>
      <c r="J540" s="832"/>
      <c r="K540" s="832"/>
      <c r="L540" s="849"/>
      <c r="M540" s="849"/>
      <c r="N540" s="832"/>
      <c r="O540" s="832"/>
      <c r="P540" s="849">
        <v>2</v>
      </c>
      <c r="Q540" s="849">
        <v>928</v>
      </c>
      <c r="R540" s="837"/>
      <c r="S540" s="850">
        <v>464</v>
      </c>
    </row>
    <row r="541" spans="1:19" ht="14.4" customHeight="1" x14ac:dyDescent="0.3">
      <c r="A541" s="831" t="s">
        <v>2923</v>
      </c>
      <c r="B541" s="832" t="s">
        <v>2924</v>
      </c>
      <c r="C541" s="832" t="s">
        <v>588</v>
      </c>
      <c r="D541" s="832" t="s">
        <v>1478</v>
      </c>
      <c r="E541" s="832" t="s">
        <v>2919</v>
      </c>
      <c r="F541" s="832" t="s">
        <v>3032</v>
      </c>
      <c r="G541" s="832" t="s">
        <v>3009</v>
      </c>
      <c r="H541" s="849"/>
      <c r="I541" s="849"/>
      <c r="J541" s="832"/>
      <c r="K541" s="832"/>
      <c r="L541" s="849"/>
      <c r="M541" s="849"/>
      <c r="N541" s="832"/>
      <c r="O541" s="832"/>
      <c r="P541" s="849">
        <v>4</v>
      </c>
      <c r="Q541" s="849">
        <v>1788</v>
      </c>
      <c r="R541" s="837"/>
      <c r="S541" s="850">
        <v>447</v>
      </c>
    </row>
    <row r="542" spans="1:19" ht="14.4" customHeight="1" x14ac:dyDescent="0.3">
      <c r="A542" s="831" t="s">
        <v>2923</v>
      </c>
      <c r="B542" s="832" t="s">
        <v>2924</v>
      </c>
      <c r="C542" s="832" t="s">
        <v>588</v>
      </c>
      <c r="D542" s="832" t="s">
        <v>1478</v>
      </c>
      <c r="E542" s="832" t="s">
        <v>2919</v>
      </c>
      <c r="F542" s="832" t="s">
        <v>3039</v>
      </c>
      <c r="G542" s="832" t="s">
        <v>3041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86</v>
      </c>
      <c r="R542" s="837"/>
      <c r="S542" s="850">
        <v>86</v>
      </c>
    </row>
    <row r="543" spans="1:19" ht="14.4" customHeight="1" x14ac:dyDescent="0.3">
      <c r="A543" s="831" t="s">
        <v>2923</v>
      </c>
      <c r="B543" s="832" t="s">
        <v>2924</v>
      </c>
      <c r="C543" s="832" t="s">
        <v>588</v>
      </c>
      <c r="D543" s="832" t="s">
        <v>1478</v>
      </c>
      <c r="E543" s="832" t="s">
        <v>2919</v>
      </c>
      <c r="F543" s="832" t="s">
        <v>3045</v>
      </c>
      <c r="G543" s="832" t="s">
        <v>3044</v>
      </c>
      <c r="H543" s="849"/>
      <c r="I543" s="849"/>
      <c r="J543" s="832"/>
      <c r="K543" s="832"/>
      <c r="L543" s="849"/>
      <c r="M543" s="849"/>
      <c r="N543" s="832"/>
      <c r="O543" s="832"/>
      <c r="P543" s="849">
        <v>3</v>
      </c>
      <c r="Q543" s="849">
        <v>1143</v>
      </c>
      <c r="R543" s="837"/>
      <c r="S543" s="850">
        <v>381</v>
      </c>
    </row>
    <row r="544" spans="1:19" ht="14.4" customHeight="1" x14ac:dyDescent="0.3">
      <c r="A544" s="831" t="s">
        <v>2923</v>
      </c>
      <c r="B544" s="832" t="s">
        <v>2924</v>
      </c>
      <c r="C544" s="832" t="s">
        <v>588</v>
      </c>
      <c r="D544" s="832" t="s">
        <v>2896</v>
      </c>
      <c r="E544" s="832" t="s">
        <v>2919</v>
      </c>
      <c r="F544" s="832" t="s">
        <v>2978</v>
      </c>
      <c r="G544" s="832" t="s">
        <v>2979</v>
      </c>
      <c r="H544" s="849"/>
      <c r="I544" s="849"/>
      <c r="J544" s="832"/>
      <c r="K544" s="832"/>
      <c r="L544" s="849"/>
      <c r="M544" s="849"/>
      <c r="N544" s="832"/>
      <c r="O544" s="832"/>
      <c r="P544" s="849">
        <v>5</v>
      </c>
      <c r="Q544" s="849">
        <v>1260</v>
      </c>
      <c r="R544" s="837"/>
      <c r="S544" s="850">
        <v>252</v>
      </c>
    </row>
    <row r="545" spans="1:19" ht="14.4" customHeight="1" x14ac:dyDescent="0.3">
      <c r="A545" s="831" t="s">
        <v>2923</v>
      </c>
      <c r="B545" s="832" t="s">
        <v>2924</v>
      </c>
      <c r="C545" s="832" t="s">
        <v>588</v>
      </c>
      <c r="D545" s="832" t="s">
        <v>2896</v>
      </c>
      <c r="E545" s="832" t="s">
        <v>2919</v>
      </c>
      <c r="F545" s="832" t="s">
        <v>3018</v>
      </c>
      <c r="G545" s="832" t="s">
        <v>3019</v>
      </c>
      <c r="H545" s="849"/>
      <c r="I545" s="849"/>
      <c r="J545" s="832"/>
      <c r="K545" s="832"/>
      <c r="L545" s="849"/>
      <c r="M545" s="849"/>
      <c r="N545" s="832"/>
      <c r="O545" s="832"/>
      <c r="P545" s="849">
        <v>18</v>
      </c>
      <c r="Q545" s="849">
        <v>2286</v>
      </c>
      <c r="R545" s="837"/>
      <c r="S545" s="850">
        <v>127</v>
      </c>
    </row>
    <row r="546" spans="1:19" ht="14.4" customHeight="1" x14ac:dyDescent="0.3">
      <c r="A546" s="831" t="s">
        <v>2923</v>
      </c>
      <c r="B546" s="832" t="s">
        <v>2924</v>
      </c>
      <c r="C546" s="832" t="s">
        <v>588</v>
      </c>
      <c r="D546" s="832" t="s">
        <v>2896</v>
      </c>
      <c r="E546" s="832" t="s">
        <v>2919</v>
      </c>
      <c r="F546" s="832" t="s">
        <v>3026</v>
      </c>
      <c r="G546" s="832" t="s">
        <v>3024</v>
      </c>
      <c r="H546" s="849"/>
      <c r="I546" s="849"/>
      <c r="J546" s="832"/>
      <c r="K546" s="832"/>
      <c r="L546" s="849"/>
      <c r="M546" s="849"/>
      <c r="N546" s="832"/>
      <c r="O546" s="832"/>
      <c r="P546" s="849">
        <v>2</v>
      </c>
      <c r="Q546" s="849">
        <v>1138</v>
      </c>
      <c r="R546" s="837"/>
      <c r="S546" s="850">
        <v>569</v>
      </c>
    </row>
    <row r="547" spans="1:19" ht="14.4" customHeight="1" x14ac:dyDescent="0.3">
      <c r="A547" s="831" t="s">
        <v>2923</v>
      </c>
      <c r="B547" s="832" t="s">
        <v>2924</v>
      </c>
      <c r="C547" s="832" t="s">
        <v>588</v>
      </c>
      <c r="D547" s="832" t="s">
        <v>2896</v>
      </c>
      <c r="E547" s="832" t="s">
        <v>2919</v>
      </c>
      <c r="F547" s="832" t="s">
        <v>3045</v>
      </c>
      <c r="G547" s="832" t="s">
        <v>3043</v>
      </c>
      <c r="H547" s="849"/>
      <c r="I547" s="849"/>
      <c r="J547" s="832"/>
      <c r="K547" s="832"/>
      <c r="L547" s="849"/>
      <c r="M547" s="849"/>
      <c r="N547" s="832"/>
      <c r="O547" s="832"/>
      <c r="P547" s="849">
        <v>11</v>
      </c>
      <c r="Q547" s="849">
        <v>4191</v>
      </c>
      <c r="R547" s="837"/>
      <c r="S547" s="850">
        <v>381</v>
      </c>
    </row>
    <row r="548" spans="1:19" ht="14.4" customHeight="1" x14ac:dyDescent="0.3">
      <c r="A548" s="831" t="s">
        <v>2923</v>
      </c>
      <c r="B548" s="832" t="s">
        <v>2924</v>
      </c>
      <c r="C548" s="832" t="s">
        <v>588</v>
      </c>
      <c r="D548" s="832" t="s">
        <v>2897</v>
      </c>
      <c r="E548" s="832" t="s">
        <v>2919</v>
      </c>
      <c r="F548" s="832" t="s">
        <v>2978</v>
      </c>
      <c r="G548" s="832" t="s">
        <v>2979</v>
      </c>
      <c r="H548" s="849"/>
      <c r="I548" s="849"/>
      <c r="J548" s="832"/>
      <c r="K548" s="832"/>
      <c r="L548" s="849">
        <v>18</v>
      </c>
      <c r="M548" s="849">
        <v>4518</v>
      </c>
      <c r="N548" s="832">
        <v>1</v>
      </c>
      <c r="O548" s="832">
        <v>251</v>
      </c>
      <c r="P548" s="849"/>
      <c r="Q548" s="849"/>
      <c r="R548" s="837"/>
      <c r="S548" s="850"/>
    </row>
    <row r="549" spans="1:19" ht="14.4" customHeight="1" x14ac:dyDescent="0.3">
      <c r="A549" s="831" t="s">
        <v>2923</v>
      </c>
      <c r="B549" s="832" t="s">
        <v>2924</v>
      </c>
      <c r="C549" s="832" t="s">
        <v>588</v>
      </c>
      <c r="D549" s="832" t="s">
        <v>2897</v>
      </c>
      <c r="E549" s="832" t="s">
        <v>2919</v>
      </c>
      <c r="F549" s="832" t="s">
        <v>2978</v>
      </c>
      <c r="G549" s="832" t="s">
        <v>2980</v>
      </c>
      <c r="H549" s="849"/>
      <c r="I549" s="849"/>
      <c r="J549" s="832"/>
      <c r="K549" s="832"/>
      <c r="L549" s="849">
        <v>16</v>
      </c>
      <c r="M549" s="849">
        <v>4016</v>
      </c>
      <c r="N549" s="832">
        <v>1</v>
      </c>
      <c r="O549" s="832">
        <v>251</v>
      </c>
      <c r="P549" s="849"/>
      <c r="Q549" s="849"/>
      <c r="R549" s="837"/>
      <c r="S549" s="850"/>
    </row>
    <row r="550" spans="1:19" ht="14.4" customHeight="1" x14ac:dyDescent="0.3">
      <c r="A550" s="831" t="s">
        <v>2923</v>
      </c>
      <c r="B550" s="832" t="s">
        <v>2924</v>
      </c>
      <c r="C550" s="832" t="s">
        <v>588</v>
      </c>
      <c r="D550" s="832" t="s">
        <v>2897</v>
      </c>
      <c r="E550" s="832" t="s">
        <v>2919</v>
      </c>
      <c r="F550" s="832" t="s">
        <v>3018</v>
      </c>
      <c r="G550" s="832" t="s">
        <v>3019</v>
      </c>
      <c r="H550" s="849"/>
      <c r="I550" s="849"/>
      <c r="J550" s="832"/>
      <c r="K550" s="832"/>
      <c r="L550" s="849">
        <v>72</v>
      </c>
      <c r="M550" s="849">
        <v>9072</v>
      </c>
      <c r="N550" s="832">
        <v>1</v>
      </c>
      <c r="O550" s="832">
        <v>126</v>
      </c>
      <c r="P550" s="849"/>
      <c r="Q550" s="849"/>
      <c r="R550" s="837"/>
      <c r="S550" s="850"/>
    </row>
    <row r="551" spans="1:19" ht="14.4" customHeight="1" x14ac:dyDescent="0.3">
      <c r="A551" s="831" t="s">
        <v>2923</v>
      </c>
      <c r="B551" s="832" t="s">
        <v>2924</v>
      </c>
      <c r="C551" s="832" t="s">
        <v>588</v>
      </c>
      <c r="D551" s="832" t="s">
        <v>2897</v>
      </c>
      <c r="E551" s="832" t="s">
        <v>2919</v>
      </c>
      <c r="F551" s="832" t="s">
        <v>3018</v>
      </c>
      <c r="G551" s="832" t="s">
        <v>3020</v>
      </c>
      <c r="H551" s="849"/>
      <c r="I551" s="849"/>
      <c r="J551" s="832"/>
      <c r="K551" s="832"/>
      <c r="L551" s="849">
        <v>73</v>
      </c>
      <c r="M551" s="849">
        <v>9198</v>
      </c>
      <c r="N551" s="832">
        <v>1</v>
      </c>
      <c r="O551" s="832">
        <v>126</v>
      </c>
      <c r="P551" s="849"/>
      <c r="Q551" s="849"/>
      <c r="R551" s="837"/>
      <c r="S551" s="850"/>
    </row>
    <row r="552" spans="1:19" ht="14.4" customHeight="1" x14ac:dyDescent="0.3">
      <c r="A552" s="831" t="s">
        <v>2923</v>
      </c>
      <c r="B552" s="832" t="s">
        <v>2924</v>
      </c>
      <c r="C552" s="832" t="s">
        <v>588</v>
      </c>
      <c r="D552" s="832" t="s">
        <v>2897</v>
      </c>
      <c r="E552" s="832" t="s">
        <v>2919</v>
      </c>
      <c r="F552" s="832" t="s">
        <v>3023</v>
      </c>
      <c r="G552" s="832" t="s">
        <v>3024</v>
      </c>
      <c r="H552" s="849"/>
      <c r="I552" s="849"/>
      <c r="J552" s="832"/>
      <c r="K552" s="832"/>
      <c r="L552" s="849">
        <v>18</v>
      </c>
      <c r="M552" s="849">
        <v>8910</v>
      </c>
      <c r="N552" s="832">
        <v>1</v>
      </c>
      <c r="O552" s="832">
        <v>495</v>
      </c>
      <c r="P552" s="849"/>
      <c r="Q552" s="849"/>
      <c r="R552" s="837"/>
      <c r="S552" s="850"/>
    </row>
    <row r="553" spans="1:19" ht="14.4" customHeight="1" x14ac:dyDescent="0.3">
      <c r="A553" s="831" t="s">
        <v>2923</v>
      </c>
      <c r="B553" s="832" t="s">
        <v>2924</v>
      </c>
      <c r="C553" s="832" t="s">
        <v>588</v>
      </c>
      <c r="D553" s="832" t="s">
        <v>2897</v>
      </c>
      <c r="E553" s="832" t="s">
        <v>2919</v>
      </c>
      <c r="F553" s="832" t="s">
        <v>3023</v>
      </c>
      <c r="G553" s="832" t="s">
        <v>3025</v>
      </c>
      <c r="H553" s="849"/>
      <c r="I553" s="849"/>
      <c r="J553" s="832"/>
      <c r="K553" s="832"/>
      <c r="L553" s="849">
        <v>21</v>
      </c>
      <c r="M553" s="849">
        <v>10395</v>
      </c>
      <c r="N553" s="832">
        <v>1</v>
      </c>
      <c r="O553" s="832">
        <v>495</v>
      </c>
      <c r="P553" s="849"/>
      <c r="Q553" s="849"/>
      <c r="R553" s="837"/>
      <c r="S553" s="850"/>
    </row>
    <row r="554" spans="1:19" ht="14.4" customHeight="1" x14ac:dyDescent="0.3">
      <c r="A554" s="831" t="s">
        <v>2923</v>
      </c>
      <c r="B554" s="832" t="s">
        <v>2924</v>
      </c>
      <c r="C554" s="832" t="s">
        <v>588</v>
      </c>
      <c r="D554" s="832" t="s">
        <v>1479</v>
      </c>
      <c r="E554" s="832" t="s">
        <v>2919</v>
      </c>
      <c r="F554" s="832" t="s">
        <v>2978</v>
      </c>
      <c r="G554" s="832" t="s">
        <v>2979</v>
      </c>
      <c r="H554" s="849"/>
      <c r="I554" s="849"/>
      <c r="J554" s="832"/>
      <c r="K554" s="832"/>
      <c r="L554" s="849">
        <v>2</v>
      </c>
      <c r="M554" s="849">
        <v>502</v>
      </c>
      <c r="N554" s="832">
        <v>1</v>
      </c>
      <c r="O554" s="832">
        <v>251</v>
      </c>
      <c r="P554" s="849"/>
      <c r="Q554" s="849"/>
      <c r="R554" s="837"/>
      <c r="S554" s="850"/>
    </row>
    <row r="555" spans="1:19" ht="14.4" customHeight="1" x14ac:dyDescent="0.3">
      <c r="A555" s="831" t="s">
        <v>2923</v>
      </c>
      <c r="B555" s="832" t="s">
        <v>2924</v>
      </c>
      <c r="C555" s="832" t="s">
        <v>588</v>
      </c>
      <c r="D555" s="832" t="s">
        <v>1479</v>
      </c>
      <c r="E555" s="832" t="s">
        <v>2919</v>
      </c>
      <c r="F555" s="832" t="s">
        <v>2978</v>
      </c>
      <c r="G555" s="832" t="s">
        <v>2980</v>
      </c>
      <c r="H555" s="849">
        <v>2</v>
      </c>
      <c r="I555" s="849">
        <v>502</v>
      </c>
      <c r="J555" s="832">
        <v>0.18181818181818182</v>
      </c>
      <c r="K555" s="832">
        <v>251</v>
      </c>
      <c r="L555" s="849">
        <v>11</v>
      </c>
      <c r="M555" s="849">
        <v>2761</v>
      </c>
      <c r="N555" s="832">
        <v>1</v>
      </c>
      <c r="O555" s="832">
        <v>251</v>
      </c>
      <c r="P555" s="849">
        <v>11</v>
      </c>
      <c r="Q555" s="849">
        <v>2772</v>
      </c>
      <c r="R555" s="837">
        <v>1.0039840637450199</v>
      </c>
      <c r="S555" s="850">
        <v>252</v>
      </c>
    </row>
    <row r="556" spans="1:19" ht="14.4" customHeight="1" x14ac:dyDescent="0.3">
      <c r="A556" s="831" t="s">
        <v>2923</v>
      </c>
      <c r="B556" s="832" t="s">
        <v>2924</v>
      </c>
      <c r="C556" s="832" t="s">
        <v>588</v>
      </c>
      <c r="D556" s="832" t="s">
        <v>1479</v>
      </c>
      <c r="E556" s="832" t="s">
        <v>2919</v>
      </c>
      <c r="F556" s="832" t="s">
        <v>3018</v>
      </c>
      <c r="G556" s="832" t="s">
        <v>3019</v>
      </c>
      <c r="H556" s="849"/>
      <c r="I556" s="849"/>
      <c r="J556" s="832"/>
      <c r="K556" s="832"/>
      <c r="L556" s="849">
        <v>3</v>
      </c>
      <c r="M556" s="849">
        <v>378</v>
      </c>
      <c r="N556" s="832">
        <v>1</v>
      </c>
      <c r="O556" s="832">
        <v>126</v>
      </c>
      <c r="P556" s="849"/>
      <c r="Q556" s="849"/>
      <c r="R556" s="837"/>
      <c r="S556" s="850"/>
    </row>
    <row r="557" spans="1:19" ht="14.4" customHeight="1" x14ac:dyDescent="0.3">
      <c r="A557" s="831" t="s">
        <v>2923</v>
      </c>
      <c r="B557" s="832" t="s">
        <v>2924</v>
      </c>
      <c r="C557" s="832" t="s">
        <v>588</v>
      </c>
      <c r="D557" s="832" t="s">
        <v>1479</v>
      </c>
      <c r="E557" s="832" t="s">
        <v>2919</v>
      </c>
      <c r="F557" s="832" t="s">
        <v>3018</v>
      </c>
      <c r="G557" s="832" t="s">
        <v>3020</v>
      </c>
      <c r="H557" s="849">
        <v>2</v>
      </c>
      <c r="I557" s="849">
        <v>252</v>
      </c>
      <c r="J557" s="832">
        <v>4.5454545454545456E-2</v>
      </c>
      <c r="K557" s="832">
        <v>126</v>
      </c>
      <c r="L557" s="849">
        <v>44</v>
      </c>
      <c r="M557" s="849">
        <v>5544</v>
      </c>
      <c r="N557" s="832">
        <v>1</v>
      </c>
      <c r="O557" s="832">
        <v>126</v>
      </c>
      <c r="P557" s="849">
        <v>56</v>
      </c>
      <c r="Q557" s="849">
        <v>7112</v>
      </c>
      <c r="R557" s="837">
        <v>1.2828282828282829</v>
      </c>
      <c r="S557" s="850">
        <v>127</v>
      </c>
    </row>
    <row r="558" spans="1:19" ht="14.4" customHeight="1" x14ac:dyDescent="0.3">
      <c r="A558" s="831" t="s">
        <v>2923</v>
      </c>
      <c r="B558" s="832" t="s">
        <v>2924</v>
      </c>
      <c r="C558" s="832" t="s">
        <v>588</v>
      </c>
      <c r="D558" s="832" t="s">
        <v>1479</v>
      </c>
      <c r="E558" s="832" t="s">
        <v>2919</v>
      </c>
      <c r="F558" s="832" t="s">
        <v>3023</v>
      </c>
      <c r="G558" s="832" t="s">
        <v>3025</v>
      </c>
      <c r="H558" s="849">
        <v>1</v>
      </c>
      <c r="I558" s="849">
        <v>495</v>
      </c>
      <c r="J558" s="832"/>
      <c r="K558" s="832">
        <v>495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" customHeight="1" x14ac:dyDescent="0.3">
      <c r="A559" s="831" t="s">
        <v>2923</v>
      </c>
      <c r="B559" s="832" t="s">
        <v>2924</v>
      </c>
      <c r="C559" s="832" t="s">
        <v>588</v>
      </c>
      <c r="D559" s="832" t="s">
        <v>1479</v>
      </c>
      <c r="E559" s="832" t="s">
        <v>2919</v>
      </c>
      <c r="F559" s="832" t="s">
        <v>3026</v>
      </c>
      <c r="G559" s="832" t="s">
        <v>3024</v>
      </c>
      <c r="H559" s="849">
        <v>1</v>
      </c>
      <c r="I559" s="849">
        <v>568</v>
      </c>
      <c r="J559" s="832">
        <v>0.5</v>
      </c>
      <c r="K559" s="832">
        <v>568</v>
      </c>
      <c r="L559" s="849">
        <v>2</v>
      </c>
      <c r="M559" s="849">
        <v>1136</v>
      </c>
      <c r="N559" s="832">
        <v>1</v>
      </c>
      <c r="O559" s="832">
        <v>568</v>
      </c>
      <c r="P559" s="849"/>
      <c r="Q559" s="849"/>
      <c r="R559" s="837"/>
      <c r="S559" s="850"/>
    </row>
    <row r="560" spans="1:19" ht="14.4" customHeight="1" x14ac:dyDescent="0.3">
      <c r="A560" s="831" t="s">
        <v>2923</v>
      </c>
      <c r="B560" s="832" t="s">
        <v>2924</v>
      </c>
      <c r="C560" s="832" t="s">
        <v>588</v>
      </c>
      <c r="D560" s="832" t="s">
        <v>1479</v>
      </c>
      <c r="E560" s="832" t="s">
        <v>2919</v>
      </c>
      <c r="F560" s="832" t="s">
        <v>3042</v>
      </c>
      <c r="G560" s="832" t="s">
        <v>3044</v>
      </c>
      <c r="H560" s="849">
        <v>1</v>
      </c>
      <c r="I560" s="849">
        <v>307</v>
      </c>
      <c r="J560" s="832">
        <v>8.3333333333333329E-2</v>
      </c>
      <c r="K560" s="832">
        <v>307</v>
      </c>
      <c r="L560" s="849">
        <v>12</v>
      </c>
      <c r="M560" s="849">
        <v>3684</v>
      </c>
      <c r="N560" s="832">
        <v>1</v>
      </c>
      <c r="O560" s="832">
        <v>307</v>
      </c>
      <c r="P560" s="849"/>
      <c r="Q560" s="849"/>
      <c r="R560" s="837"/>
      <c r="S560" s="850"/>
    </row>
    <row r="561" spans="1:19" ht="14.4" customHeight="1" x14ac:dyDescent="0.3">
      <c r="A561" s="831" t="s">
        <v>2923</v>
      </c>
      <c r="B561" s="832" t="s">
        <v>2924</v>
      </c>
      <c r="C561" s="832" t="s">
        <v>588</v>
      </c>
      <c r="D561" s="832" t="s">
        <v>1479</v>
      </c>
      <c r="E561" s="832" t="s">
        <v>2919</v>
      </c>
      <c r="F561" s="832" t="s">
        <v>3045</v>
      </c>
      <c r="G561" s="832" t="s">
        <v>3044</v>
      </c>
      <c r="H561" s="849"/>
      <c r="I561" s="849"/>
      <c r="J561" s="832"/>
      <c r="K561" s="832"/>
      <c r="L561" s="849"/>
      <c r="M561" s="849"/>
      <c r="N561" s="832"/>
      <c r="O561" s="832"/>
      <c r="P561" s="849">
        <v>14</v>
      </c>
      <c r="Q561" s="849">
        <v>5334</v>
      </c>
      <c r="R561" s="837"/>
      <c r="S561" s="850">
        <v>381</v>
      </c>
    </row>
    <row r="562" spans="1:19" ht="14.4" customHeight="1" x14ac:dyDescent="0.3">
      <c r="A562" s="831" t="s">
        <v>2923</v>
      </c>
      <c r="B562" s="832" t="s">
        <v>2924</v>
      </c>
      <c r="C562" s="832" t="s">
        <v>588</v>
      </c>
      <c r="D562" s="832" t="s">
        <v>1480</v>
      </c>
      <c r="E562" s="832" t="s">
        <v>2919</v>
      </c>
      <c r="F562" s="832" t="s">
        <v>2978</v>
      </c>
      <c r="G562" s="832" t="s">
        <v>2979</v>
      </c>
      <c r="H562" s="849"/>
      <c r="I562" s="849"/>
      <c r="J562" s="832"/>
      <c r="K562" s="832"/>
      <c r="L562" s="849">
        <v>3</v>
      </c>
      <c r="M562" s="849">
        <v>753</v>
      </c>
      <c r="N562" s="832">
        <v>1</v>
      </c>
      <c r="O562" s="832">
        <v>251</v>
      </c>
      <c r="P562" s="849"/>
      <c r="Q562" s="849"/>
      <c r="R562" s="837"/>
      <c r="S562" s="850"/>
    </row>
    <row r="563" spans="1:19" ht="14.4" customHeight="1" x14ac:dyDescent="0.3">
      <c r="A563" s="831" t="s">
        <v>2923</v>
      </c>
      <c r="B563" s="832" t="s">
        <v>2924</v>
      </c>
      <c r="C563" s="832" t="s">
        <v>588</v>
      </c>
      <c r="D563" s="832" t="s">
        <v>1480</v>
      </c>
      <c r="E563" s="832" t="s">
        <v>2919</v>
      </c>
      <c r="F563" s="832" t="s">
        <v>2978</v>
      </c>
      <c r="G563" s="832" t="s">
        <v>2980</v>
      </c>
      <c r="H563" s="849"/>
      <c r="I563" s="849"/>
      <c r="J563" s="832"/>
      <c r="K563" s="832"/>
      <c r="L563" s="849">
        <v>3</v>
      </c>
      <c r="M563" s="849">
        <v>753</v>
      </c>
      <c r="N563" s="832">
        <v>1</v>
      </c>
      <c r="O563" s="832">
        <v>251</v>
      </c>
      <c r="P563" s="849"/>
      <c r="Q563" s="849"/>
      <c r="R563" s="837"/>
      <c r="S563" s="850"/>
    </row>
    <row r="564" spans="1:19" ht="14.4" customHeight="1" x14ac:dyDescent="0.3">
      <c r="A564" s="831" t="s">
        <v>2923</v>
      </c>
      <c r="B564" s="832" t="s">
        <v>2924</v>
      </c>
      <c r="C564" s="832" t="s">
        <v>588</v>
      </c>
      <c r="D564" s="832" t="s">
        <v>1480</v>
      </c>
      <c r="E564" s="832" t="s">
        <v>2919</v>
      </c>
      <c r="F564" s="832" t="s">
        <v>3018</v>
      </c>
      <c r="G564" s="832" t="s">
        <v>3019</v>
      </c>
      <c r="H564" s="849">
        <v>1</v>
      </c>
      <c r="I564" s="849">
        <v>126</v>
      </c>
      <c r="J564" s="832">
        <v>0.33333333333333331</v>
      </c>
      <c r="K564" s="832">
        <v>126</v>
      </c>
      <c r="L564" s="849">
        <v>3</v>
      </c>
      <c r="M564" s="849">
        <v>378</v>
      </c>
      <c r="N564" s="832">
        <v>1</v>
      </c>
      <c r="O564" s="832">
        <v>126</v>
      </c>
      <c r="P564" s="849"/>
      <c r="Q564" s="849"/>
      <c r="R564" s="837"/>
      <c r="S564" s="850"/>
    </row>
    <row r="565" spans="1:19" ht="14.4" customHeight="1" x14ac:dyDescent="0.3">
      <c r="A565" s="831" t="s">
        <v>2923</v>
      </c>
      <c r="B565" s="832" t="s">
        <v>2924</v>
      </c>
      <c r="C565" s="832" t="s">
        <v>588</v>
      </c>
      <c r="D565" s="832" t="s">
        <v>1480</v>
      </c>
      <c r="E565" s="832" t="s">
        <v>2919</v>
      </c>
      <c r="F565" s="832" t="s">
        <v>3018</v>
      </c>
      <c r="G565" s="832" t="s">
        <v>3020</v>
      </c>
      <c r="H565" s="849">
        <v>1</v>
      </c>
      <c r="I565" s="849">
        <v>126</v>
      </c>
      <c r="J565" s="832">
        <v>0.33333333333333331</v>
      </c>
      <c r="K565" s="832">
        <v>126</v>
      </c>
      <c r="L565" s="849">
        <v>3</v>
      </c>
      <c r="M565" s="849">
        <v>378</v>
      </c>
      <c r="N565" s="832">
        <v>1</v>
      </c>
      <c r="O565" s="832">
        <v>126</v>
      </c>
      <c r="P565" s="849"/>
      <c r="Q565" s="849"/>
      <c r="R565" s="837"/>
      <c r="S565" s="850"/>
    </row>
    <row r="566" spans="1:19" ht="14.4" customHeight="1" x14ac:dyDescent="0.3">
      <c r="A566" s="831" t="s">
        <v>2923</v>
      </c>
      <c r="B566" s="832" t="s">
        <v>2924</v>
      </c>
      <c r="C566" s="832" t="s">
        <v>588</v>
      </c>
      <c r="D566" s="832" t="s">
        <v>1480</v>
      </c>
      <c r="E566" s="832" t="s">
        <v>2919</v>
      </c>
      <c r="F566" s="832" t="s">
        <v>3042</v>
      </c>
      <c r="G566" s="832" t="s">
        <v>3043</v>
      </c>
      <c r="H566" s="849">
        <v>1</v>
      </c>
      <c r="I566" s="849">
        <v>307</v>
      </c>
      <c r="J566" s="832">
        <v>0.33333333333333331</v>
      </c>
      <c r="K566" s="832">
        <v>307</v>
      </c>
      <c r="L566" s="849">
        <v>3</v>
      </c>
      <c r="M566" s="849">
        <v>921</v>
      </c>
      <c r="N566" s="832">
        <v>1</v>
      </c>
      <c r="O566" s="832">
        <v>307</v>
      </c>
      <c r="P566" s="849"/>
      <c r="Q566" s="849"/>
      <c r="R566" s="837"/>
      <c r="S566" s="850"/>
    </row>
    <row r="567" spans="1:19" ht="14.4" customHeight="1" x14ac:dyDescent="0.3">
      <c r="A567" s="831" t="s">
        <v>2923</v>
      </c>
      <c r="B567" s="832" t="s">
        <v>2924</v>
      </c>
      <c r="C567" s="832" t="s">
        <v>588</v>
      </c>
      <c r="D567" s="832" t="s">
        <v>1480</v>
      </c>
      <c r="E567" s="832" t="s">
        <v>2919</v>
      </c>
      <c r="F567" s="832" t="s">
        <v>3042</v>
      </c>
      <c r="G567" s="832" t="s">
        <v>3044</v>
      </c>
      <c r="H567" s="849">
        <v>2</v>
      </c>
      <c r="I567" s="849">
        <v>614</v>
      </c>
      <c r="J567" s="832">
        <v>1</v>
      </c>
      <c r="K567" s="832">
        <v>307</v>
      </c>
      <c r="L567" s="849">
        <v>2</v>
      </c>
      <c r="M567" s="849">
        <v>614</v>
      </c>
      <c r="N567" s="832">
        <v>1</v>
      </c>
      <c r="O567" s="832">
        <v>307</v>
      </c>
      <c r="P567" s="849"/>
      <c r="Q567" s="849"/>
      <c r="R567" s="837"/>
      <c r="S567" s="850"/>
    </row>
    <row r="568" spans="1:19" ht="14.4" customHeight="1" x14ac:dyDescent="0.3">
      <c r="A568" s="831" t="s">
        <v>2923</v>
      </c>
      <c r="B568" s="832" t="s">
        <v>2924</v>
      </c>
      <c r="C568" s="832" t="s">
        <v>588</v>
      </c>
      <c r="D568" s="832" t="s">
        <v>1480</v>
      </c>
      <c r="E568" s="832" t="s">
        <v>2919</v>
      </c>
      <c r="F568" s="832" t="s">
        <v>3045</v>
      </c>
      <c r="G568" s="832" t="s">
        <v>3043</v>
      </c>
      <c r="H568" s="849"/>
      <c r="I568" s="849"/>
      <c r="J568" s="832"/>
      <c r="K568" s="832"/>
      <c r="L568" s="849">
        <v>1</v>
      </c>
      <c r="M568" s="849">
        <v>380</v>
      </c>
      <c r="N568" s="832">
        <v>1</v>
      </c>
      <c r="O568" s="832">
        <v>380</v>
      </c>
      <c r="P568" s="849"/>
      <c r="Q568" s="849"/>
      <c r="R568" s="837"/>
      <c r="S568" s="850"/>
    </row>
    <row r="569" spans="1:19" ht="14.4" customHeight="1" x14ac:dyDescent="0.3">
      <c r="A569" s="831" t="s">
        <v>2923</v>
      </c>
      <c r="B569" s="832" t="s">
        <v>2924</v>
      </c>
      <c r="C569" s="832" t="s">
        <v>588</v>
      </c>
      <c r="D569" s="832" t="s">
        <v>1480</v>
      </c>
      <c r="E569" s="832" t="s">
        <v>2919</v>
      </c>
      <c r="F569" s="832" t="s">
        <v>3045</v>
      </c>
      <c r="G569" s="832" t="s">
        <v>3044</v>
      </c>
      <c r="H569" s="849">
        <v>2</v>
      </c>
      <c r="I569" s="849">
        <v>760</v>
      </c>
      <c r="J569" s="832"/>
      <c r="K569" s="832">
        <v>380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2923</v>
      </c>
      <c r="B570" s="832" t="s">
        <v>2924</v>
      </c>
      <c r="C570" s="832" t="s">
        <v>588</v>
      </c>
      <c r="D570" s="832" t="s">
        <v>2899</v>
      </c>
      <c r="E570" s="832" t="s">
        <v>2919</v>
      </c>
      <c r="F570" s="832" t="s">
        <v>2978</v>
      </c>
      <c r="G570" s="832" t="s">
        <v>2979</v>
      </c>
      <c r="H570" s="849">
        <v>6</v>
      </c>
      <c r="I570" s="849">
        <v>1506</v>
      </c>
      <c r="J570" s="832">
        <v>6</v>
      </c>
      <c r="K570" s="832">
        <v>251</v>
      </c>
      <c r="L570" s="849">
        <v>1</v>
      </c>
      <c r="M570" s="849">
        <v>251</v>
      </c>
      <c r="N570" s="832">
        <v>1</v>
      </c>
      <c r="O570" s="832">
        <v>251</v>
      </c>
      <c r="P570" s="849">
        <v>8</v>
      </c>
      <c r="Q570" s="849">
        <v>2016</v>
      </c>
      <c r="R570" s="837">
        <v>8.0318725099601593</v>
      </c>
      <c r="S570" s="850">
        <v>252</v>
      </c>
    </row>
    <row r="571" spans="1:19" ht="14.4" customHeight="1" x14ac:dyDescent="0.3">
      <c r="A571" s="831" t="s">
        <v>2923</v>
      </c>
      <c r="B571" s="832" t="s">
        <v>2924</v>
      </c>
      <c r="C571" s="832" t="s">
        <v>588</v>
      </c>
      <c r="D571" s="832" t="s">
        <v>2899</v>
      </c>
      <c r="E571" s="832" t="s">
        <v>2919</v>
      </c>
      <c r="F571" s="832" t="s">
        <v>2978</v>
      </c>
      <c r="G571" s="832" t="s">
        <v>2980</v>
      </c>
      <c r="H571" s="849">
        <v>2</v>
      </c>
      <c r="I571" s="849">
        <v>502</v>
      </c>
      <c r="J571" s="832">
        <v>2</v>
      </c>
      <c r="K571" s="832">
        <v>251</v>
      </c>
      <c r="L571" s="849">
        <v>1</v>
      </c>
      <c r="M571" s="849">
        <v>251</v>
      </c>
      <c r="N571" s="832">
        <v>1</v>
      </c>
      <c r="O571" s="832">
        <v>251</v>
      </c>
      <c r="P571" s="849">
        <v>3</v>
      </c>
      <c r="Q571" s="849">
        <v>756</v>
      </c>
      <c r="R571" s="837">
        <v>3.0119521912350598</v>
      </c>
      <c r="S571" s="850">
        <v>252</v>
      </c>
    </row>
    <row r="572" spans="1:19" ht="14.4" customHeight="1" x14ac:dyDescent="0.3">
      <c r="A572" s="831" t="s">
        <v>2923</v>
      </c>
      <c r="B572" s="832" t="s">
        <v>2924</v>
      </c>
      <c r="C572" s="832" t="s">
        <v>588</v>
      </c>
      <c r="D572" s="832" t="s">
        <v>2899</v>
      </c>
      <c r="E572" s="832" t="s">
        <v>2919</v>
      </c>
      <c r="F572" s="832" t="s">
        <v>3018</v>
      </c>
      <c r="G572" s="832" t="s">
        <v>3019</v>
      </c>
      <c r="H572" s="849">
        <v>9</v>
      </c>
      <c r="I572" s="849">
        <v>1134</v>
      </c>
      <c r="J572" s="832">
        <v>0.40909090909090912</v>
      </c>
      <c r="K572" s="832">
        <v>126</v>
      </c>
      <c r="L572" s="849">
        <v>22</v>
      </c>
      <c r="M572" s="849">
        <v>2772</v>
      </c>
      <c r="N572" s="832">
        <v>1</v>
      </c>
      <c r="O572" s="832">
        <v>126</v>
      </c>
      <c r="P572" s="849">
        <v>28</v>
      </c>
      <c r="Q572" s="849">
        <v>3556</v>
      </c>
      <c r="R572" s="837">
        <v>1.2828282828282829</v>
      </c>
      <c r="S572" s="850">
        <v>127</v>
      </c>
    </row>
    <row r="573" spans="1:19" ht="14.4" customHeight="1" x14ac:dyDescent="0.3">
      <c r="A573" s="831" t="s">
        <v>2923</v>
      </c>
      <c r="B573" s="832" t="s">
        <v>2924</v>
      </c>
      <c r="C573" s="832" t="s">
        <v>588</v>
      </c>
      <c r="D573" s="832" t="s">
        <v>2899</v>
      </c>
      <c r="E573" s="832" t="s">
        <v>2919</v>
      </c>
      <c r="F573" s="832" t="s">
        <v>3018</v>
      </c>
      <c r="G573" s="832" t="s">
        <v>3020</v>
      </c>
      <c r="H573" s="849">
        <v>3</v>
      </c>
      <c r="I573" s="849">
        <v>378</v>
      </c>
      <c r="J573" s="832">
        <v>0.15</v>
      </c>
      <c r="K573" s="832">
        <v>126</v>
      </c>
      <c r="L573" s="849">
        <v>20</v>
      </c>
      <c r="M573" s="849">
        <v>2520</v>
      </c>
      <c r="N573" s="832">
        <v>1</v>
      </c>
      <c r="O573" s="832">
        <v>126</v>
      </c>
      <c r="P573" s="849">
        <v>20</v>
      </c>
      <c r="Q573" s="849">
        <v>2540</v>
      </c>
      <c r="R573" s="837">
        <v>1.0079365079365079</v>
      </c>
      <c r="S573" s="850">
        <v>127</v>
      </c>
    </row>
    <row r="574" spans="1:19" ht="14.4" customHeight="1" x14ac:dyDescent="0.3">
      <c r="A574" s="831" t="s">
        <v>2923</v>
      </c>
      <c r="B574" s="832" t="s">
        <v>2924</v>
      </c>
      <c r="C574" s="832" t="s">
        <v>588</v>
      </c>
      <c r="D574" s="832" t="s">
        <v>2899</v>
      </c>
      <c r="E574" s="832" t="s">
        <v>2919</v>
      </c>
      <c r="F574" s="832" t="s">
        <v>3023</v>
      </c>
      <c r="G574" s="832" t="s">
        <v>3024</v>
      </c>
      <c r="H574" s="849"/>
      <c r="I574" s="849"/>
      <c r="J574" s="832"/>
      <c r="K574" s="832"/>
      <c r="L574" s="849">
        <v>1</v>
      </c>
      <c r="M574" s="849">
        <v>495</v>
      </c>
      <c r="N574" s="832">
        <v>1</v>
      </c>
      <c r="O574" s="832">
        <v>495</v>
      </c>
      <c r="P574" s="849"/>
      <c r="Q574" s="849"/>
      <c r="R574" s="837"/>
      <c r="S574" s="850"/>
    </row>
    <row r="575" spans="1:19" ht="14.4" customHeight="1" x14ac:dyDescent="0.3">
      <c r="A575" s="831" t="s">
        <v>2923</v>
      </c>
      <c r="B575" s="832" t="s">
        <v>2924</v>
      </c>
      <c r="C575" s="832" t="s">
        <v>588</v>
      </c>
      <c r="D575" s="832" t="s">
        <v>2899</v>
      </c>
      <c r="E575" s="832" t="s">
        <v>2919</v>
      </c>
      <c r="F575" s="832" t="s">
        <v>3026</v>
      </c>
      <c r="G575" s="832" t="s">
        <v>3025</v>
      </c>
      <c r="H575" s="849"/>
      <c r="I575" s="849"/>
      <c r="J575" s="832"/>
      <c r="K575" s="832"/>
      <c r="L575" s="849">
        <v>4</v>
      </c>
      <c r="M575" s="849">
        <v>2272</v>
      </c>
      <c r="N575" s="832">
        <v>1</v>
      </c>
      <c r="O575" s="832">
        <v>568</v>
      </c>
      <c r="P575" s="849">
        <v>1</v>
      </c>
      <c r="Q575" s="849">
        <v>569</v>
      </c>
      <c r="R575" s="837">
        <v>0.25044014084507044</v>
      </c>
      <c r="S575" s="850">
        <v>569</v>
      </c>
    </row>
    <row r="576" spans="1:19" ht="14.4" customHeight="1" x14ac:dyDescent="0.3">
      <c r="A576" s="831" t="s">
        <v>2923</v>
      </c>
      <c r="B576" s="832" t="s">
        <v>2924</v>
      </c>
      <c r="C576" s="832" t="s">
        <v>588</v>
      </c>
      <c r="D576" s="832" t="s">
        <v>2899</v>
      </c>
      <c r="E576" s="832" t="s">
        <v>2919</v>
      </c>
      <c r="F576" s="832" t="s">
        <v>3042</v>
      </c>
      <c r="G576" s="832" t="s">
        <v>3044</v>
      </c>
      <c r="H576" s="849">
        <v>2</v>
      </c>
      <c r="I576" s="849">
        <v>614</v>
      </c>
      <c r="J576" s="832"/>
      <c r="K576" s="832">
        <v>307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2923</v>
      </c>
      <c r="B577" s="832" t="s">
        <v>2924</v>
      </c>
      <c r="C577" s="832" t="s">
        <v>588</v>
      </c>
      <c r="D577" s="832" t="s">
        <v>2899</v>
      </c>
      <c r="E577" s="832" t="s">
        <v>2919</v>
      </c>
      <c r="F577" s="832" t="s">
        <v>3045</v>
      </c>
      <c r="G577" s="832" t="s">
        <v>3043</v>
      </c>
      <c r="H577" s="849">
        <v>9</v>
      </c>
      <c r="I577" s="849">
        <v>3420</v>
      </c>
      <c r="J577" s="832">
        <v>1</v>
      </c>
      <c r="K577" s="832">
        <v>380</v>
      </c>
      <c r="L577" s="849">
        <v>9</v>
      </c>
      <c r="M577" s="849">
        <v>3420</v>
      </c>
      <c r="N577" s="832">
        <v>1</v>
      </c>
      <c r="O577" s="832">
        <v>380</v>
      </c>
      <c r="P577" s="849">
        <v>8</v>
      </c>
      <c r="Q577" s="849">
        <v>3048</v>
      </c>
      <c r="R577" s="837">
        <v>0.89122807017543859</v>
      </c>
      <c r="S577" s="850">
        <v>381</v>
      </c>
    </row>
    <row r="578" spans="1:19" ht="14.4" customHeight="1" x14ac:dyDescent="0.3">
      <c r="A578" s="831" t="s">
        <v>2923</v>
      </c>
      <c r="B578" s="832" t="s">
        <v>2924</v>
      </c>
      <c r="C578" s="832" t="s">
        <v>588</v>
      </c>
      <c r="D578" s="832" t="s">
        <v>2899</v>
      </c>
      <c r="E578" s="832" t="s">
        <v>2919</v>
      </c>
      <c r="F578" s="832" t="s">
        <v>3045</v>
      </c>
      <c r="G578" s="832" t="s">
        <v>3044</v>
      </c>
      <c r="H578" s="849">
        <v>1</v>
      </c>
      <c r="I578" s="849">
        <v>380</v>
      </c>
      <c r="J578" s="832">
        <v>1</v>
      </c>
      <c r="K578" s="832">
        <v>380</v>
      </c>
      <c r="L578" s="849">
        <v>1</v>
      </c>
      <c r="M578" s="849">
        <v>380</v>
      </c>
      <c r="N578" s="832">
        <v>1</v>
      </c>
      <c r="O578" s="832">
        <v>380</v>
      </c>
      <c r="P578" s="849">
        <v>4</v>
      </c>
      <c r="Q578" s="849">
        <v>1524</v>
      </c>
      <c r="R578" s="837">
        <v>4.0105263157894733</v>
      </c>
      <c r="S578" s="850">
        <v>381</v>
      </c>
    </row>
    <row r="579" spans="1:19" ht="14.4" customHeight="1" x14ac:dyDescent="0.3">
      <c r="A579" s="831" t="s">
        <v>2923</v>
      </c>
      <c r="B579" s="832" t="s">
        <v>2924</v>
      </c>
      <c r="C579" s="832" t="s">
        <v>588</v>
      </c>
      <c r="D579" s="832" t="s">
        <v>2900</v>
      </c>
      <c r="E579" s="832" t="s">
        <v>2919</v>
      </c>
      <c r="F579" s="832" t="s">
        <v>2978</v>
      </c>
      <c r="G579" s="832" t="s">
        <v>2979</v>
      </c>
      <c r="H579" s="849"/>
      <c r="I579" s="849"/>
      <c r="J579" s="832"/>
      <c r="K579" s="832"/>
      <c r="L579" s="849">
        <v>2</v>
      </c>
      <c r="M579" s="849">
        <v>502</v>
      </c>
      <c r="N579" s="832">
        <v>1</v>
      </c>
      <c r="O579" s="832">
        <v>251</v>
      </c>
      <c r="P579" s="849"/>
      <c r="Q579" s="849"/>
      <c r="R579" s="837"/>
      <c r="S579" s="850"/>
    </row>
    <row r="580" spans="1:19" ht="14.4" customHeight="1" x14ac:dyDescent="0.3">
      <c r="A580" s="831" t="s">
        <v>2923</v>
      </c>
      <c r="B580" s="832" t="s">
        <v>2924</v>
      </c>
      <c r="C580" s="832" t="s">
        <v>588</v>
      </c>
      <c r="D580" s="832" t="s">
        <v>2900</v>
      </c>
      <c r="E580" s="832" t="s">
        <v>2919</v>
      </c>
      <c r="F580" s="832" t="s">
        <v>2978</v>
      </c>
      <c r="G580" s="832" t="s">
        <v>2980</v>
      </c>
      <c r="H580" s="849"/>
      <c r="I580" s="849"/>
      <c r="J580" s="832"/>
      <c r="K580" s="832"/>
      <c r="L580" s="849">
        <v>5</v>
      </c>
      <c r="M580" s="849">
        <v>1255</v>
      </c>
      <c r="N580" s="832">
        <v>1</v>
      </c>
      <c r="O580" s="832">
        <v>251</v>
      </c>
      <c r="P580" s="849">
        <v>4</v>
      </c>
      <c r="Q580" s="849">
        <v>1008</v>
      </c>
      <c r="R580" s="837">
        <v>0.80318725099601596</v>
      </c>
      <c r="S580" s="850">
        <v>252</v>
      </c>
    </row>
    <row r="581" spans="1:19" ht="14.4" customHeight="1" x14ac:dyDescent="0.3">
      <c r="A581" s="831" t="s">
        <v>2923</v>
      </c>
      <c r="B581" s="832" t="s">
        <v>2924</v>
      </c>
      <c r="C581" s="832" t="s">
        <v>588</v>
      </c>
      <c r="D581" s="832" t="s">
        <v>2900</v>
      </c>
      <c r="E581" s="832" t="s">
        <v>2919</v>
      </c>
      <c r="F581" s="832" t="s">
        <v>3018</v>
      </c>
      <c r="G581" s="832" t="s">
        <v>3019</v>
      </c>
      <c r="H581" s="849"/>
      <c r="I581" s="849"/>
      <c r="J581" s="832"/>
      <c r="K581" s="832"/>
      <c r="L581" s="849">
        <v>2</v>
      </c>
      <c r="M581" s="849">
        <v>252</v>
      </c>
      <c r="N581" s="832">
        <v>1</v>
      </c>
      <c r="O581" s="832">
        <v>126</v>
      </c>
      <c r="P581" s="849"/>
      <c r="Q581" s="849"/>
      <c r="R581" s="837"/>
      <c r="S581" s="850"/>
    </row>
    <row r="582" spans="1:19" ht="14.4" customHeight="1" x14ac:dyDescent="0.3">
      <c r="A582" s="831" t="s">
        <v>2923</v>
      </c>
      <c r="B582" s="832" t="s">
        <v>2924</v>
      </c>
      <c r="C582" s="832" t="s">
        <v>588</v>
      </c>
      <c r="D582" s="832" t="s">
        <v>2900</v>
      </c>
      <c r="E582" s="832" t="s">
        <v>2919</v>
      </c>
      <c r="F582" s="832" t="s">
        <v>3018</v>
      </c>
      <c r="G582" s="832" t="s">
        <v>3020</v>
      </c>
      <c r="H582" s="849"/>
      <c r="I582" s="849"/>
      <c r="J582" s="832"/>
      <c r="K582" s="832"/>
      <c r="L582" s="849">
        <v>6</v>
      </c>
      <c r="M582" s="849">
        <v>756</v>
      </c>
      <c r="N582" s="832">
        <v>1</v>
      </c>
      <c r="O582" s="832">
        <v>126</v>
      </c>
      <c r="P582" s="849">
        <v>4</v>
      </c>
      <c r="Q582" s="849">
        <v>508</v>
      </c>
      <c r="R582" s="837">
        <v>0.67195767195767198</v>
      </c>
      <c r="S582" s="850">
        <v>127</v>
      </c>
    </row>
    <row r="583" spans="1:19" ht="14.4" customHeight="1" x14ac:dyDescent="0.3">
      <c r="A583" s="831" t="s">
        <v>2923</v>
      </c>
      <c r="B583" s="832" t="s">
        <v>2924</v>
      </c>
      <c r="C583" s="832" t="s">
        <v>588</v>
      </c>
      <c r="D583" s="832" t="s">
        <v>2900</v>
      </c>
      <c r="E583" s="832" t="s">
        <v>2919</v>
      </c>
      <c r="F583" s="832" t="s">
        <v>3029</v>
      </c>
      <c r="G583" s="832" t="s">
        <v>3030</v>
      </c>
      <c r="H583" s="849"/>
      <c r="I583" s="849"/>
      <c r="J583" s="832"/>
      <c r="K583" s="832"/>
      <c r="L583" s="849">
        <v>1</v>
      </c>
      <c r="M583" s="849">
        <v>462</v>
      </c>
      <c r="N583" s="832">
        <v>1</v>
      </c>
      <c r="O583" s="832">
        <v>462</v>
      </c>
      <c r="P583" s="849"/>
      <c r="Q583" s="849"/>
      <c r="R583" s="837"/>
      <c r="S583" s="850"/>
    </row>
    <row r="584" spans="1:19" ht="14.4" customHeight="1" x14ac:dyDescent="0.3">
      <c r="A584" s="831" t="s">
        <v>2923</v>
      </c>
      <c r="B584" s="832" t="s">
        <v>2924</v>
      </c>
      <c r="C584" s="832" t="s">
        <v>588</v>
      </c>
      <c r="D584" s="832" t="s">
        <v>2900</v>
      </c>
      <c r="E584" s="832" t="s">
        <v>2919</v>
      </c>
      <c r="F584" s="832" t="s">
        <v>3042</v>
      </c>
      <c r="G584" s="832" t="s">
        <v>3044</v>
      </c>
      <c r="H584" s="849"/>
      <c r="I584" s="849"/>
      <c r="J584" s="832"/>
      <c r="K584" s="832"/>
      <c r="L584" s="849">
        <v>1</v>
      </c>
      <c r="M584" s="849">
        <v>307</v>
      </c>
      <c r="N584" s="832">
        <v>1</v>
      </c>
      <c r="O584" s="832">
        <v>307</v>
      </c>
      <c r="P584" s="849">
        <v>3</v>
      </c>
      <c r="Q584" s="849">
        <v>924</v>
      </c>
      <c r="R584" s="837">
        <v>3.009771986970684</v>
      </c>
      <c r="S584" s="850">
        <v>308</v>
      </c>
    </row>
    <row r="585" spans="1:19" ht="14.4" customHeight="1" x14ac:dyDescent="0.3">
      <c r="A585" s="831" t="s">
        <v>2923</v>
      </c>
      <c r="B585" s="832" t="s">
        <v>2924</v>
      </c>
      <c r="C585" s="832" t="s">
        <v>588</v>
      </c>
      <c r="D585" s="832" t="s">
        <v>2900</v>
      </c>
      <c r="E585" s="832" t="s">
        <v>2919</v>
      </c>
      <c r="F585" s="832" t="s">
        <v>3045</v>
      </c>
      <c r="G585" s="832" t="s">
        <v>3043</v>
      </c>
      <c r="H585" s="849"/>
      <c r="I585" s="849"/>
      <c r="J585" s="832"/>
      <c r="K585" s="832"/>
      <c r="L585" s="849">
        <v>2</v>
      </c>
      <c r="M585" s="849">
        <v>760</v>
      </c>
      <c r="N585" s="832">
        <v>1</v>
      </c>
      <c r="O585" s="832">
        <v>380</v>
      </c>
      <c r="P585" s="849"/>
      <c r="Q585" s="849"/>
      <c r="R585" s="837"/>
      <c r="S585" s="850"/>
    </row>
    <row r="586" spans="1:19" ht="14.4" customHeight="1" x14ac:dyDescent="0.3">
      <c r="A586" s="831" t="s">
        <v>2923</v>
      </c>
      <c r="B586" s="832" t="s">
        <v>2924</v>
      </c>
      <c r="C586" s="832" t="s">
        <v>588</v>
      </c>
      <c r="D586" s="832" t="s">
        <v>2900</v>
      </c>
      <c r="E586" s="832" t="s">
        <v>2919</v>
      </c>
      <c r="F586" s="832" t="s">
        <v>3045</v>
      </c>
      <c r="G586" s="832" t="s">
        <v>3044</v>
      </c>
      <c r="H586" s="849"/>
      <c r="I586" s="849"/>
      <c r="J586" s="832"/>
      <c r="K586" s="832"/>
      <c r="L586" s="849">
        <v>4</v>
      </c>
      <c r="M586" s="849">
        <v>1520</v>
      </c>
      <c r="N586" s="832">
        <v>1</v>
      </c>
      <c r="O586" s="832">
        <v>380</v>
      </c>
      <c r="P586" s="849">
        <v>1</v>
      </c>
      <c r="Q586" s="849">
        <v>381</v>
      </c>
      <c r="R586" s="837">
        <v>0.25065789473684208</v>
      </c>
      <c r="S586" s="850">
        <v>381</v>
      </c>
    </row>
    <row r="587" spans="1:19" ht="14.4" customHeight="1" x14ac:dyDescent="0.3">
      <c r="A587" s="831" t="s">
        <v>2923</v>
      </c>
      <c r="B587" s="832" t="s">
        <v>2924</v>
      </c>
      <c r="C587" s="832" t="s">
        <v>588</v>
      </c>
      <c r="D587" s="832" t="s">
        <v>1481</v>
      </c>
      <c r="E587" s="832" t="s">
        <v>2919</v>
      </c>
      <c r="F587" s="832" t="s">
        <v>2978</v>
      </c>
      <c r="G587" s="832" t="s">
        <v>2979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252</v>
      </c>
      <c r="R587" s="837"/>
      <c r="S587" s="850">
        <v>252</v>
      </c>
    </row>
    <row r="588" spans="1:19" ht="14.4" customHeight="1" x14ac:dyDescent="0.3">
      <c r="A588" s="831" t="s">
        <v>2923</v>
      </c>
      <c r="B588" s="832" t="s">
        <v>2924</v>
      </c>
      <c r="C588" s="832" t="s">
        <v>588</v>
      </c>
      <c r="D588" s="832" t="s">
        <v>1481</v>
      </c>
      <c r="E588" s="832" t="s">
        <v>2919</v>
      </c>
      <c r="F588" s="832" t="s">
        <v>2978</v>
      </c>
      <c r="G588" s="832" t="s">
        <v>2980</v>
      </c>
      <c r="H588" s="849"/>
      <c r="I588" s="849"/>
      <c r="J588" s="832"/>
      <c r="K588" s="832"/>
      <c r="L588" s="849">
        <v>7</v>
      </c>
      <c r="M588" s="849">
        <v>1757</v>
      </c>
      <c r="N588" s="832">
        <v>1</v>
      </c>
      <c r="O588" s="832">
        <v>251</v>
      </c>
      <c r="P588" s="849">
        <v>5</v>
      </c>
      <c r="Q588" s="849">
        <v>1260</v>
      </c>
      <c r="R588" s="837">
        <v>0.71713147410358569</v>
      </c>
      <c r="S588" s="850">
        <v>252</v>
      </c>
    </row>
    <row r="589" spans="1:19" ht="14.4" customHeight="1" x14ac:dyDescent="0.3">
      <c r="A589" s="831" t="s">
        <v>2923</v>
      </c>
      <c r="B589" s="832" t="s">
        <v>2924</v>
      </c>
      <c r="C589" s="832" t="s">
        <v>588</v>
      </c>
      <c r="D589" s="832" t="s">
        <v>1481</v>
      </c>
      <c r="E589" s="832" t="s">
        <v>2919</v>
      </c>
      <c r="F589" s="832" t="s">
        <v>3018</v>
      </c>
      <c r="G589" s="832" t="s">
        <v>3019</v>
      </c>
      <c r="H589" s="849"/>
      <c r="I589" s="849"/>
      <c r="J589" s="832"/>
      <c r="K589" s="832"/>
      <c r="L589" s="849"/>
      <c r="M589" s="849"/>
      <c r="N589" s="832"/>
      <c r="O589" s="832"/>
      <c r="P589" s="849">
        <v>4</v>
      </c>
      <c r="Q589" s="849">
        <v>508</v>
      </c>
      <c r="R589" s="837"/>
      <c r="S589" s="850">
        <v>127</v>
      </c>
    </row>
    <row r="590" spans="1:19" ht="14.4" customHeight="1" x14ac:dyDescent="0.3">
      <c r="A590" s="831" t="s">
        <v>2923</v>
      </c>
      <c r="B590" s="832" t="s">
        <v>2924</v>
      </c>
      <c r="C590" s="832" t="s">
        <v>588</v>
      </c>
      <c r="D590" s="832" t="s">
        <v>1481</v>
      </c>
      <c r="E590" s="832" t="s">
        <v>2919</v>
      </c>
      <c r="F590" s="832" t="s">
        <v>3018</v>
      </c>
      <c r="G590" s="832" t="s">
        <v>3020</v>
      </c>
      <c r="H590" s="849"/>
      <c r="I590" s="849"/>
      <c r="J590" s="832"/>
      <c r="K590" s="832"/>
      <c r="L590" s="849">
        <v>16</v>
      </c>
      <c r="M590" s="849">
        <v>2016</v>
      </c>
      <c r="N590" s="832">
        <v>1</v>
      </c>
      <c r="O590" s="832">
        <v>126</v>
      </c>
      <c r="P590" s="849">
        <v>5</v>
      </c>
      <c r="Q590" s="849">
        <v>635</v>
      </c>
      <c r="R590" s="837">
        <v>0.31498015873015872</v>
      </c>
      <c r="S590" s="850">
        <v>127</v>
      </c>
    </row>
    <row r="591" spans="1:19" ht="14.4" customHeight="1" x14ac:dyDescent="0.3">
      <c r="A591" s="831" t="s">
        <v>2923</v>
      </c>
      <c r="B591" s="832" t="s">
        <v>2924</v>
      </c>
      <c r="C591" s="832" t="s">
        <v>588</v>
      </c>
      <c r="D591" s="832" t="s">
        <v>1481</v>
      </c>
      <c r="E591" s="832" t="s">
        <v>2919</v>
      </c>
      <c r="F591" s="832" t="s">
        <v>3026</v>
      </c>
      <c r="G591" s="832" t="s">
        <v>3024</v>
      </c>
      <c r="H591" s="849"/>
      <c r="I591" s="849"/>
      <c r="J591" s="832"/>
      <c r="K591" s="832"/>
      <c r="L591" s="849"/>
      <c r="M591" s="849"/>
      <c r="N591" s="832"/>
      <c r="O591" s="832"/>
      <c r="P591" s="849">
        <v>3</v>
      </c>
      <c r="Q591" s="849">
        <v>1707</v>
      </c>
      <c r="R591" s="837"/>
      <c r="S591" s="850">
        <v>569</v>
      </c>
    </row>
    <row r="592" spans="1:19" ht="14.4" customHeight="1" x14ac:dyDescent="0.3">
      <c r="A592" s="831" t="s">
        <v>2923</v>
      </c>
      <c r="B592" s="832" t="s">
        <v>2924</v>
      </c>
      <c r="C592" s="832" t="s">
        <v>588</v>
      </c>
      <c r="D592" s="832" t="s">
        <v>1481</v>
      </c>
      <c r="E592" s="832" t="s">
        <v>2919</v>
      </c>
      <c r="F592" s="832" t="s">
        <v>3039</v>
      </c>
      <c r="G592" s="832" t="s">
        <v>3041</v>
      </c>
      <c r="H592" s="849"/>
      <c r="I592" s="849"/>
      <c r="J592" s="832"/>
      <c r="K592" s="832"/>
      <c r="L592" s="849">
        <v>1</v>
      </c>
      <c r="M592" s="849">
        <v>85</v>
      </c>
      <c r="N592" s="832">
        <v>1</v>
      </c>
      <c r="O592" s="832">
        <v>85</v>
      </c>
      <c r="P592" s="849"/>
      <c r="Q592" s="849"/>
      <c r="R592" s="837"/>
      <c r="S592" s="850"/>
    </row>
    <row r="593" spans="1:19" ht="14.4" customHeight="1" x14ac:dyDescent="0.3">
      <c r="A593" s="831" t="s">
        <v>2923</v>
      </c>
      <c r="B593" s="832" t="s">
        <v>2924</v>
      </c>
      <c r="C593" s="832" t="s">
        <v>588</v>
      </c>
      <c r="D593" s="832" t="s">
        <v>1481</v>
      </c>
      <c r="E593" s="832" t="s">
        <v>2919</v>
      </c>
      <c r="F593" s="832" t="s">
        <v>3042</v>
      </c>
      <c r="G593" s="832" t="s">
        <v>3044</v>
      </c>
      <c r="H593" s="849"/>
      <c r="I593" s="849"/>
      <c r="J593" s="832"/>
      <c r="K593" s="832"/>
      <c r="L593" s="849">
        <v>4</v>
      </c>
      <c r="M593" s="849">
        <v>1228</v>
      </c>
      <c r="N593" s="832">
        <v>1</v>
      </c>
      <c r="O593" s="832">
        <v>307</v>
      </c>
      <c r="P593" s="849">
        <v>1</v>
      </c>
      <c r="Q593" s="849">
        <v>308</v>
      </c>
      <c r="R593" s="837">
        <v>0.250814332247557</v>
      </c>
      <c r="S593" s="850">
        <v>308</v>
      </c>
    </row>
    <row r="594" spans="1:19" ht="14.4" customHeight="1" x14ac:dyDescent="0.3">
      <c r="A594" s="831" t="s">
        <v>2923</v>
      </c>
      <c r="B594" s="832" t="s">
        <v>2924</v>
      </c>
      <c r="C594" s="832" t="s">
        <v>588</v>
      </c>
      <c r="D594" s="832" t="s">
        <v>1481</v>
      </c>
      <c r="E594" s="832" t="s">
        <v>2919</v>
      </c>
      <c r="F594" s="832" t="s">
        <v>3045</v>
      </c>
      <c r="G594" s="832" t="s">
        <v>3044</v>
      </c>
      <c r="H594" s="849"/>
      <c r="I594" s="849"/>
      <c r="J594" s="832"/>
      <c r="K594" s="832"/>
      <c r="L594" s="849">
        <v>4</v>
      </c>
      <c r="M594" s="849">
        <v>1520</v>
      </c>
      <c r="N594" s="832">
        <v>1</v>
      </c>
      <c r="O594" s="832">
        <v>380</v>
      </c>
      <c r="P594" s="849">
        <v>4</v>
      </c>
      <c r="Q594" s="849">
        <v>1524</v>
      </c>
      <c r="R594" s="837">
        <v>1.0026315789473683</v>
      </c>
      <c r="S594" s="850">
        <v>381</v>
      </c>
    </row>
    <row r="595" spans="1:19" ht="14.4" customHeight="1" x14ac:dyDescent="0.3">
      <c r="A595" s="831" t="s">
        <v>2923</v>
      </c>
      <c r="B595" s="832" t="s">
        <v>2924</v>
      </c>
      <c r="C595" s="832" t="s">
        <v>588</v>
      </c>
      <c r="D595" s="832" t="s">
        <v>1481</v>
      </c>
      <c r="E595" s="832" t="s">
        <v>2919</v>
      </c>
      <c r="F595" s="832" t="s">
        <v>3046</v>
      </c>
      <c r="G595" s="832" t="s">
        <v>3048</v>
      </c>
      <c r="H595" s="849"/>
      <c r="I595" s="849"/>
      <c r="J595" s="832"/>
      <c r="K595" s="832"/>
      <c r="L595" s="849">
        <v>1</v>
      </c>
      <c r="M595" s="849">
        <v>272</v>
      </c>
      <c r="N595" s="832">
        <v>1</v>
      </c>
      <c r="O595" s="832">
        <v>272</v>
      </c>
      <c r="P595" s="849"/>
      <c r="Q595" s="849"/>
      <c r="R595" s="837"/>
      <c r="S595" s="850"/>
    </row>
    <row r="596" spans="1:19" ht="14.4" customHeight="1" x14ac:dyDescent="0.3">
      <c r="A596" s="831" t="s">
        <v>2923</v>
      </c>
      <c r="B596" s="832" t="s">
        <v>2924</v>
      </c>
      <c r="C596" s="832" t="s">
        <v>588</v>
      </c>
      <c r="D596" s="832" t="s">
        <v>2902</v>
      </c>
      <c r="E596" s="832" t="s">
        <v>2919</v>
      </c>
      <c r="F596" s="832" t="s">
        <v>2978</v>
      </c>
      <c r="G596" s="832" t="s">
        <v>2980</v>
      </c>
      <c r="H596" s="849">
        <v>2</v>
      </c>
      <c r="I596" s="849">
        <v>502</v>
      </c>
      <c r="J596" s="832"/>
      <c r="K596" s="832">
        <v>251</v>
      </c>
      <c r="L596" s="849"/>
      <c r="M596" s="849"/>
      <c r="N596" s="832"/>
      <c r="O596" s="832"/>
      <c r="P596" s="849"/>
      <c r="Q596" s="849"/>
      <c r="R596" s="837"/>
      <c r="S596" s="850"/>
    </row>
    <row r="597" spans="1:19" ht="14.4" customHeight="1" x14ac:dyDescent="0.3">
      <c r="A597" s="831" t="s">
        <v>2923</v>
      </c>
      <c r="B597" s="832" t="s">
        <v>2924</v>
      </c>
      <c r="C597" s="832" t="s">
        <v>588</v>
      </c>
      <c r="D597" s="832" t="s">
        <v>2902</v>
      </c>
      <c r="E597" s="832" t="s">
        <v>2919</v>
      </c>
      <c r="F597" s="832" t="s">
        <v>3018</v>
      </c>
      <c r="G597" s="832" t="s">
        <v>3019</v>
      </c>
      <c r="H597" s="849">
        <v>1</v>
      </c>
      <c r="I597" s="849">
        <v>126</v>
      </c>
      <c r="J597" s="832"/>
      <c r="K597" s="832">
        <v>126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2923</v>
      </c>
      <c r="B598" s="832" t="s">
        <v>2924</v>
      </c>
      <c r="C598" s="832" t="s">
        <v>588</v>
      </c>
      <c r="D598" s="832" t="s">
        <v>2902</v>
      </c>
      <c r="E598" s="832" t="s">
        <v>2919</v>
      </c>
      <c r="F598" s="832" t="s">
        <v>3018</v>
      </c>
      <c r="G598" s="832" t="s">
        <v>3020</v>
      </c>
      <c r="H598" s="849">
        <v>2</v>
      </c>
      <c r="I598" s="849">
        <v>252</v>
      </c>
      <c r="J598" s="832"/>
      <c r="K598" s="832">
        <v>126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2923</v>
      </c>
      <c r="B599" s="832" t="s">
        <v>2924</v>
      </c>
      <c r="C599" s="832" t="s">
        <v>588</v>
      </c>
      <c r="D599" s="832" t="s">
        <v>2902</v>
      </c>
      <c r="E599" s="832" t="s">
        <v>2919</v>
      </c>
      <c r="F599" s="832" t="s">
        <v>3026</v>
      </c>
      <c r="G599" s="832" t="s">
        <v>3024</v>
      </c>
      <c r="H599" s="849">
        <v>1</v>
      </c>
      <c r="I599" s="849">
        <v>568</v>
      </c>
      <c r="J599" s="832"/>
      <c r="K599" s="832">
        <v>568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2923</v>
      </c>
      <c r="B600" s="832" t="s">
        <v>2924</v>
      </c>
      <c r="C600" s="832" t="s">
        <v>588</v>
      </c>
      <c r="D600" s="832" t="s">
        <v>2902</v>
      </c>
      <c r="E600" s="832" t="s">
        <v>2919</v>
      </c>
      <c r="F600" s="832" t="s">
        <v>3045</v>
      </c>
      <c r="G600" s="832" t="s">
        <v>3044</v>
      </c>
      <c r="H600" s="849">
        <v>1</v>
      </c>
      <c r="I600" s="849">
        <v>380</v>
      </c>
      <c r="J600" s="832"/>
      <c r="K600" s="832">
        <v>380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2923</v>
      </c>
      <c r="B601" s="832" t="s">
        <v>2924</v>
      </c>
      <c r="C601" s="832" t="s">
        <v>588</v>
      </c>
      <c r="D601" s="832" t="s">
        <v>2902</v>
      </c>
      <c r="E601" s="832" t="s">
        <v>2919</v>
      </c>
      <c r="F601" s="832" t="s">
        <v>3046</v>
      </c>
      <c r="G601" s="832" t="s">
        <v>3048</v>
      </c>
      <c r="H601" s="849">
        <v>2</v>
      </c>
      <c r="I601" s="849">
        <v>544</v>
      </c>
      <c r="J601" s="832"/>
      <c r="K601" s="832">
        <v>272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2923</v>
      </c>
      <c r="B602" s="832" t="s">
        <v>2924</v>
      </c>
      <c r="C602" s="832" t="s">
        <v>588</v>
      </c>
      <c r="D602" s="832" t="s">
        <v>2902</v>
      </c>
      <c r="E602" s="832" t="s">
        <v>2919</v>
      </c>
      <c r="F602" s="832" t="s">
        <v>3050</v>
      </c>
      <c r="G602" s="832" t="s">
        <v>3022</v>
      </c>
      <c r="H602" s="849">
        <v>1</v>
      </c>
      <c r="I602" s="849">
        <v>404</v>
      </c>
      <c r="J602" s="832"/>
      <c r="K602" s="832">
        <v>404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2923</v>
      </c>
      <c r="B603" s="832" t="s">
        <v>2924</v>
      </c>
      <c r="C603" s="832" t="s">
        <v>588</v>
      </c>
      <c r="D603" s="832" t="s">
        <v>2903</v>
      </c>
      <c r="E603" s="832" t="s">
        <v>2919</v>
      </c>
      <c r="F603" s="832" t="s">
        <v>2978</v>
      </c>
      <c r="G603" s="832" t="s">
        <v>2979</v>
      </c>
      <c r="H603" s="849">
        <v>24</v>
      </c>
      <c r="I603" s="849">
        <v>6024</v>
      </c>
      <c r="J603" s="832">
        <v>3</v>
      </c>
      <c r="K603" s="832">
        <v>251</v>
      </c>
      <c r="L603" s="849">
        <v>8</v>
      </c>
      <c r="M603" s="849">
        <v>2008</v>
      </c>
      <c r="N603" s="832">
        <v>1</v>
      </c>
      <c r="O603" s="832">
        <v>251</v>
      </c>
      <c r="P603" s="849">
        <v>5</v>
      </c>
      <c r="Q603" s="849">
        <v>1260</v>
      </c>
      <c r="R603" s="837">
        <v>0.62749003984063745</v>
      </c>
      <c r="S603" s="850">
        <v>252</v>
      </c>
    </row>
    <row r="604" spans="1:19" ht="14.4" customHeight="1" x14ac:dyDescent="0.3">
      <c r="A604" s="831" t="s">
        <v>2923</v>
      </c>
      <c r="B604" s="832" t="s">
        <v>2924</v>
      </c>
      <c r="C604" s="832" t="s">
        <v>588</v>
      </c>
      <c r="D604" s="832" t="s">
        <v>2903</v>
      </c>
      <c r="E604" s="832" t="s">
        <v>2919</v>
      </c>
      <c r="F604" s="832" t="s">
        <v>2978</v>
      </c>
      <c r="G604" s="832" t="s">
        <v>2980</v>
      </c>
      <c r="H604" s="849">
        <v>31</v>
      </c>
      <c r="I604" s="849">
        <v>7781</v>
      </c>
      <c r="J604" s="832"/>
      <c r="K604" s="832">
        <v>251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2923</v>
      </c>
      <c r="B605" s="832" t="s">
        <v>2924</v>
      </c>
      <c r="C605" s="832" t="s">
        <v>588</v>
      </c>
      <c r="D605" s="832" t="s">
        <v>2903</v>
      </c>
      <c r="E605" s="832" t="s">
        <v>2919</v>
      </c>
      <c r="F605" s="832" t="s">
        <v>3018</v>
      </c>
      <c r="G605" s="832" t="s">
        <v>3019</v>
      </c>
      <c r="H605" s="849">
        <v>21</v>
      </c>
      <c r="I605" s="849">
        <v>2646</v>
      </c>
      <c r="J605" s="832">
        <v>0.65625</v>
      </c>
      <c r="K605" s="832">
        <v>126</v>
      </c>
      <c r="L605" s="849">
        <v>32</v>
      </c>
      <c r="M605" s="849">
        <v>4032</v>
      </c>
      <c r="N605" s="832">
        <v>1</v>
      </c>
      <c r="O605" s="832">
        <v>126</v>
      </c>
      <c r="P605" s="849">
        <v>24</v>
      </c>
      <c r="Q605" s="849">
        <v>3048</v>
      </c>
      <c r="R605" s="837">
        <v>0.75595238095238093</v>
      </c>
      <c r="S605" s="850">
        <v>127</v>
      </c>
    </row>
    <row r="606" spans="1:19" ht="14.4" customHeight="1" x14ac:dyDescent="0.3">
      <c r="A606" s="831" t="s">
        <v>2923</v>
      </c>
      <c r="B606" s="832" t="s">
        <v>2924</v>
      </c>
      <c r="C606" s="832" t="s">
        <v>588</v>
      </c>
      <c r="D606" s="832" t="s">
        <v>2903</v>
      </c>
      <c r="E606" s="832" t="s">
        <v>2919</v>
      </c>
      <c r="F606" s="832" t="s">
        <v>3018</v>
      </c>
      <c r="G606" s="832" t="s">
        <v>3020</v>
      </c>
      <c r="H606" s="849">
        <v>24</v>
      </c>
      <c r="I606" s="849">
        <v>3024</v>
      </c>
      <c r="J606" s="832"/>
      <c r="K606" s="832">
        <v>126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2923</v>
      </c>
      <c r="B607" s="832" t="s">
        <v>2924</v>
      </c>
      <c r="C607" s="832" t="s">
        <v>588</v>
      </c>
      <c r="D607" s="832" t="s">
        <v>2903</v>
      </c>
      <c r="E607" s="832" t="s">
        <v>2919</v>
      </c>
      <c r="F607" s="832" t="s">
        <v>3023</v>
      </c>
      <c r="G607" s="832" t="s">
        <v>3025</v>
      </c>
      <c r="H607" s="849">
        <v>12</v>
      </c>
      <c r="I607" s="849">
        <v>5940</v>
      </c>
      <c r="J607" s="832"/>
      <c r="K607" s="832">
        <v>495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2923</v>
      </c>
      <c r="B608" s="832" t="s">
        <v>2924</v>
      </c>
      <c r="C608" s="832" t="s">
        <v>588</v>
      </c>
      <c r="D608" s="832" t="s">
        <v>2903</v>
      </c>
      <c r="E608" s="832" t="s">
        <v>2919</v>
      </c>
      <c r="F608" s="832" t="s">
        <v>3039</v>
      </c>
      <c r="G608" s="832" t="s">
        <v>3041</v>
      </c>
      <c r="H608" s="849">
        <v>14</v>
      </c>
      <c r="I608" s="849">
        <v>1190</v>
      </c>
      <c r="J608" s="832"/>
      <c r="K608" s="832">
        <v>85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2923</v>
      </c>
      <c r="B609" s="832" t="s">
        <v>2924</v>
      </c>
      <c r="C609" s="832" t="s">
        <v>588</v>
      </c>
      <c r="D609" s="832" t="s">
        <v>2903</v>
      </c>
      <c r="E609" s="832" t="s">
        <v>2919</v>
      </c>
      <c r="F609" s="832" t="s">
        <v>3042</v>
      </c>
      <c r="G609" s="832" t="s">
        <v>3043</v>
      </c>
      <c r="H609" s="849">
        <v>70</v>
      </c>
      <c r="I609" s="849">
        <v>21490</v>
      </c>
      <c r="J609" s="832">
        <v>8.75</v>
      </c>
      <c r="K609" s="832">
        <v>307</v>
      </c>
      <c r="L609" s="849">
        <v>8</v>
      </c>
      <c r="M609" s="849">
        <v>2456</v>
      </c>
      <c r="N609" s="832">
        <v>1</v>
      </c>
      <c r="O609" s="832">
        <v>307</v>
      </c>
      <c r="P609" s="849">
        <v>7</v>
      </c>
      <c r="Q609" s="849">
        <v>2156</v>
      </c>
      <c r="R609" s="837">
        <v>0.87785016286644946</v>
      </c>
      <c r="S609" s="850">
        <v>308</v>
      </c>
    </row>
    <row r="610" spans="1:19" ht="14.4" customHeight="1" x14ac:dyDescent="0.3">
      <c r="A610" s="831" t="s">
        <v>2923</v>
      </c>
      <c r="B610" s="832" t="s">
        <v>2924</v>
      </c>
      <c r="C610" s="832" t="s">
        <v>588</v>
      </c>
      <c r="D610" s="832" t="s">
        <v>2906</v>
      </c>
      <c r="E610" s="832" t="s">
        <v>2919</v>
      </c>
      <c r="F610" s="832" t="s">
        <v>2978</v>
      </c>
      <c r="G610" s="832" t="s">
        <v>2979</v>
      </c>
      <c r="H610" s="849"/>
      <c r="I610" s="849"/>
      <c r="J610" s="832"/>
      <c r="K610" s="832"/>
      <c r="L610" s="849">
        <v>1</v>
      </c>
      <c r="M610" s="849">
        <v>251</v>
      </c>
      <c r="N610" s="832">
        <v>1</v>
      </c>
      <c r="O610" s="832">
        <v>251</v>
      </c>
      <c r="P610" s="849"/>
      <c r="Q610" s="849"/>
      <c r="R610" s="837"/>
      <c r="S610" s="850"/>
    </row>
    <row r="611" spans="1:19" ht="14.4" customHeight="1" x14ac:dyDescent="0.3">
      <c r="A611" s="831" t="s">
        <v>2923</v>
      </c>
      <c r="B611" s="832" t="s">
        <v>2924</v>
      </c>
      <c r="C611" s="832" t="s">
        <v>588</v>
      </c>
      <c r="D611" s="832" t="s">
        <v>2906</v>
      </c>
      <c r="E611" s="832" t="s">
        <v>2919</v>
      </c>
      <c r="F611" s="832" t="s">
        <v>2978</v>
      </c>
      <c r="G611" s="832" t="s">
        <v>2980</v>
      </c>
      <c r="H611" s="849">
        <v>1</v>
      </c>
      <c r="I611" s="849">
        <v>251</v>
      </c>
      <c r="J611" s="832"/>
      <c r="K611" s="832">
        <v>251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2923</v>
      </c>
      <c r="B612" s="832" t="s">
        <v>2924</v>
      </c>
      <c r="C612" s="832" t="s">
        <v>588</v>
      </c>
      <c r="D612" s="832" t="s">
        <v>2906</v>
      </c>
      <c r="E612" s="832" t="s">
        <v>2919</v>
      </c>
      <c r="F612" s="832" t="s">
        <v>3018</v>
      </c>
      <c r="G612" s="832" t="s">
        <v>3019</v>
      </c>
      <c r="H612" s="849"/>
      <c r="I612" s="849"/>
      <c r="J612" s="832"/>
      <c r="K612" s="832"/>
      <c r="L612" s="849">
        <v>2</v>
      </c>
      <c r="M612" s="849">
        <v>252</v>
      </c>
      <c r="N612" s="832">
        <v>1</v>
      </c>
      <c r="O612" s="832">
        <v>126</v>
      </c>
      <c r="P612" s="849"/>
      <c r="Q612" s="849"/>
      <c r="R612" s="837"/>
      <c r="S612" s="850"/>
    </row>
    <row r="613" spans="1:19" ht="14.4" customHeight="1" x14ac:dyDescent="0.3">
      <c r="A613" s="831" t="s">
        <v>2923</v>
      </c>
      <c r="B613" s="832" t="s">
        <v>2924</v>
      </c>
      <c r="C613" s="832" t="s">
        <v>588</v>
      </c>
      <c r="D613" s="832" t="s">
        <v>2906</v>
      </c>
      <c r="E613" s="832" t="s">
        <v>2919</v>
      </c>
      <c r="F613" s="832" t="s">
        <v>3042</v>
      </c>
      <c r="G613" s="832" t="s">
        <v>3043</v>
      </c>
      <c r="H613" s="849"/>
      <c r="I613" s="849"/>
      <c r="J613" s="832"/>
      <c r="K613" s="832"/>
      <c r="L613" s="849">
        <v>1</v>
      </c>
      <c r="M613" s="849">
        <v>307</v>
      </c>
      <c r="N613" s="832">
        <v>1</v>
      </c>
      <c r="O613" s="832">
        <v>307</v>
      </c>
      <c r="P613" s="849"/>
      <c r="Q613" s="849"/>
      <c r="R613" s="837"/>
      <c r="S613" s="850"/>
    </row>
    <row r="614" spans="1:19" ht="14.4" customHeight="1" x14ac:dyDescent="0.3">
      <c r="A614" s="831" t="s">
        <v>2923</v>
      </c>
      <c r="B614" s="832" t="s">
        <v>2924</v>
      </c>
      <c r="C614" s="832" t="s">
        <v>588</v>
      </c>
      <c r="D614" s="832" t="s">
        <v>2906</v>
      </c>
      <c r="E614" s="832" t="s">
        <v>2919</v>
      </c>
      <c r="F614" s="832" t="s">
        <v>3045</v>
      </c>
      <c r="G614" s="832" t="s">
        <v>3044</v>
      </c>
      <c r="H614" s="849">
        <v>1</v>
      </c>
      <c r="I614" s="849">
        <v>380</v>
      </c>
      <c r="J614" s="832"/>
      <c r="K614" s="832">
        <v>380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2923</v>
      </c>
      <c r="B615" s="832" t="s">
        <v>2924</v>
      </c>
      <c r="C615" s="832" t="s">
        <v>588</v>
      </c>
      <c r="D615" s="832" t="s">
        <v>1482</v>
      </c>
      <c r="E615" s="832" t="s">
        <v>2919</v>
      </c>
      <c r="F615" s="832" t="s">
        <v>2978</v>
      </c>
      <c r="G615" s="832" t="s">
        <v>2979</v>
      </c>
      <c r="H615" s="849"/>
      <c r="I615" s="849"/>
      <c r="J615" s="832"/>
      <c r="K615" s="832"/>
      <c r="L615" s="849">
        <v>1</v>
      </c>
      <c r="M615" s="849">
        <v>251</v>
      </c>
      <c r="N615" s="832">
        <v>1</v>
      </c>
      <c r="O615" s="832">
        <v>251</v>
      </c>
      <c r="P615" s="849"/>
      <c r="Q615" s="849"/>
      <c r="R615" s="837"/>
      <c r="S615" s="850"/>
    </row>
    <row r="616" spans="1:19" ht="14.4" customHeight="1" x14ac:dyDescent="0.3">
      <c r="A616" s="831" t="s">
        <v>2923</v>
      </c>
      <c r="B616" s="832" t="s">
        <v>2924</v>
      </c>
      <c r="C616" s="832" t="s">
        <v>588</v>
      </c>
      <c r="D616" s="832" t="s">
        <v>1482</v>
      </c>
      <c r="E616" s="832" t="s">
        <v>2919</v>
      </c>
      <c r="F616" s="832" t="s">
        <v>2978</v>
      </c>
      <c r="G616" s="832" t="s">
        <v>2980</v>
      </c>
      <c r="H616" s="849"/>
      <c r="I616" s="849"/>
      <c r="J616" s="832"/>
      <c r="K616" s="832"/>
      <c r="L616" s="849">
        <v>4</v>
      </c>
      <c r="M616" s="849">
        <v>1004</v>
      </c>
      <c r="N616" s="832">
        <v>1</v>
      </c>
      <c r="O616" s="832">
        <v>251</v>
      </c>
      <c r="P616" s="849">
        <v>2</v>
      </c>
      <c r="Q616" s="849">
        <v>504</v>
      </c>
      <c r="R616" s="837">
        <v>0.50199203187250996</v>
      </c>
      <c r="S616" s="850">
        <v>252</v>
      </c>
    </row>
    <row r="617" spans="1:19" ht="14.4" customHeight="1" x14ac:dyDescent="0.3">
      <c r="A617" s="831" t="s">
        <v>2923</v>
      </c>
      <c r="B617" s="832" t="s">
        <v>2924</v>
      </c>
      <c r="C617" s="832" t="s">
        <v>588</v>
      </c>
      <c r="D617" s="832" t="s">
        <v>1482</v>
      </c>
      <c r="E617" s="832" t="s">
        <v>2919</v>
      </c>
      <c r="F617" s="832" t="s">
        <v>3018</v>
      </c>
      <c r="G617" s="832" t="s">
        <v>3019</v>
      </c>
      <c r="H617" s="849"/>
      <c r="I617" s="849"/>
      <c r="J617" s="832"/>
      <c r="K617" s="832"/>
      <c r="L617" s="849">
        <v>3</v>
      </c>
      <c r="M617" s="849">
        <v>378</v>
      </c>
      <c r="N617" s="832">
        <v>1</v>
      </c>
      <c r="O617" s="832">
        <v>126</v>
      </c>
      <c r="P617" s="849"/>
      <c r="Q617" s="849"/>
      <c r="R617" s="837"/>
      <c r="S617" s="850"/>
    </row>
    <row r="618" spans="1:19" ht="14.4" customHeight="1" x14ac:dyDescent="0.3">
      <c r="A618" s="831" t="s">
        <v>2923</v>
      </c>
      <c r="B618" s="832" t="s">
        <v>2924</v>
      </c>
      <c r="C618" s="832" t="s">
        <v>588</v>
      </c>
      <c r="D618" s="832" t="s">
        <v>1482</v>
      </c>
      <c r="E618" s="832" t="s">
        <v>2919</v>
      </c>
      <c r="F618" s="832" t="s">
        <v>3018</v>
      </c>
      <c r="G618" s="832" t="s">
        <v>3020</v>
      </c>
      <c r="H618" s="849"/>
      <c r="I618" s="849"/>
      <c r="J618" s="832"/>
      <c r="K618" s="832"/>
      <c r="L618" s="849">
        <v>13</v>
      </c>
      <c r="M618" s="849">
        <v>1638</v>
      </c>
      <c r="N618" s="832">
        <v>1</v>
      </c>
      <c r="O618" s="832">
        <v>126</v>
      </c>
      <c r="P618" s="849">
        <v>2</v>
      </c>
      <c r="Q618" s="849">
        <v>254</v>
      </c>
      <c r="R618" s="837">
        <v>0.15506715506715507</v>
      </c>
      <c r="S618" s="850">
        <v>127</v>
      </c>
    </row>
    <row r="619" spans="1:19" ht="14.4" customHeight="1" x14ac:dyDescent="0.3">
      <c r="A619" s="831" t="s">
        <v>2923</v>
      </c>
      <c r="B619" s="832" t="s">
        <v>2924</v>
      </c>
      <c r="C619" s="832" t="s">
        <v>588</v>
      </c>
      <c r="D619" s="832" t="s">
        <v>1482</v>
      </c>
      <c r="E619" s="832" t="s">
        <v>2919</v>
      </c>
      <c r="F619" s="832" t="s">
        <v>3026</v>
      </c>
      <c r="G619" s="832" t="s">
        <v>3025</v>
      </c>
      <c r="H619" s="849"/>
      <c r="I619" s="849"/>
      <c r="J619" s="832"/>
      <c r="K619" s="832"/>
      <c r="L619" s="849"/>
      <c r="M619" s="849"/>
      <c r="N619" s="832"/>
      <c r="O619" s="832"/>
      <c r="P619" s="849">
        <v>2</v>
      </c>
      <c r="Q619" s="849">
        <v>1138</v>
      </c>
      <c r="R619" s="837"/>
      <c r="S619" s="850">
        <v>569</v>
      </c>
    </row>
    <row r="620" spans="1:19" ht="14.4" customHeight="1" x14ac:dyDescent="0.3">
      <c r="A620" s="831" t="s">
        <v>2923</v>
      </c>
      <c r="B620" s="832" t="s">
        <v>2924</v>
      </c>
      <c r="C620" s="832" t="s">
        <v>588</v>
      </c>
      <c r="D620" s="832" t="s">
        <v>1482</v>
      </c>
      <c r="E620" s="832" t="s">
        <v>2919</v>
      </c>
      <c r="F620" s="832" t="s">
        <v>3042</v>
      </c>
      <c r="G620" s="832" t="s">
        <v>3044</v>
      </c>
      <c r="H620" s="849"/>
      <c r="I620" s="849"/>
      <c r="J620" s="832"/>
      <c r="K620" s="832"/>
      <c r="L620" s="849">
        <v>5</v>
      </c>
      <c r="M620" s="849">
        <v>1535</v>
      </c>
      <c r="N620" s="832">
        <v>1</v>
      </c>
      <c r="O620" s="832">
        <v>307</v>
      </c>
      <c r="P620" s="849"/>
      <c r="Q620" s="849"/>
      <c r="R620" s="837"/>
      <c r="S620" s="850"/>
    </row>
    <row r="621" spans="1:19" ht="14.4" customHeight="1" x14ac:dyDescent="0.3">
      <c r="A621" s="831" t="s">
        <v>2923</v>
      </c>
      <c r="B621" s="832" t="s">
        <v>2924</v>
      </c>
      <c r="C621" s="832" t="s">
        <v>588</v>
      </c>
      <c r="D621" s="832" t="s">
        <v>1482</v>
      </c>
      <c r="E621" s="832" t="s">
        <v>2919</v>
      </c>
      <c r="F621" s="832" t="s">
        <v>3045</v>
      </c>
      <c r="G621" s="832" t="s">
        <v>3043</v>
      </c>
      <c r="H621" s="849"/>
      <c r="I621" s="849"/>
      <c r="J621" s="832"/>
      <c r="K621" s="832"/>
      <c r="L621" s="849">
        <v>1</v>
      </c>
      <c r="M621" s="849">
        <v>380</v>
      </c>
      <c r="N621" s="832">
        <v>1</v>
      </c>
      <c r="O621" s="832">
        <v>380</v>
      </c>
      <c r="P621" s="849"/>
      <c r="Q621" s="849"/>
      <c r="R621" s="837"/>
      <c r="S621" s="850"/>
    </row>
    <row r="622" spans="1:19" ht="14.4" customHeight="1" x14ac:dyDescent="0.3">
      <c r="A622" s="831" t="s">
        <v>2923</v>
      </c>
      <c r="B622" s="832" t="s">
        <v>2924</v>
      </c>
      <c r="C622" s="832" t="s">
        <v>588</v>
      </c>
      <c r="D622" s="832" t="s">
        <v>1482</v>
      </c>
      <c r="E622" s="832" t="s">
        <v>2919</v>
      </c>
      <c r="F622" s="832" t="s">
        <v>3045</v>
      </c>
      <c r="G622" s="832" t="s">
        <v>3044</v>
      </c>
      <c r="H622" s="849"/>
      <c r="I622" s="849"/>
      <c r="J622" s="832"/>
      <c r="K622" s="832"/>
      <c r="L622" s="849">
        <v>2</v>
      </c>
      <c r="M622" s="849">
        <v>760</v>
      </c>
      <c r="N622" s="832">
        <v>1</v>
      </c>
      <c r="O622" s="832">
        <v>380</v>
      </c>
      <c r="P622" s="849"/>
      <c r="Q622" s="849"/>
      <c r="R622" s="837"/>
      <c r="S622" s="850"/>
    </row>
    <row r="623" spans="1:19" ht="14.4" customHeight="1" x14ac:dyDescent="0.3">
      <c r="A623" s="831" t="s">
        <v>2923</v>
      </c>
      <c r="B623" s="832" t="s">
        <v>2924</v>
      </c>
      <c r="C623" s="832" t="s">
        <v>588</v>
      </c>
      <c r="D623" s="832" t="s">
        <v>1483</v>
      </c>
      <c r="E623" s="832" t="s">
        <v>2919</v>
      </c>
      <c r="F623" s="832" t="s">
        <v>2978</v>
      </c>
      <c r="G623" s="832" t="s">
        <v>2980</v>
      </c>
      <c r="H623" s="849">
        <v>1</v>
      </c>
      <c r="I623" s="849">
        <v>251</v>
      </c>
      <c r="J623" s="832"/>
      <c r="K623" s="832">
        <v>251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" customHeight="1" x14ac:dyDescent="0.3">
      <c r="A624" s="831" t="s">
        <v>2923</v>
      </c>
      <c r="B624" s="832" t="s">
        <v>2924</v>
      </c>
      <c r="C624" s="832" t="s">
        <v>588</v>
      </c>
      <c r="D624" s="832" t="s">
        <v>1483</v>
      </c>
      <c r="E624" s="832" t="s">
        <v>2919</v>
      </c>
      <c r="F624" s="832" t="s">
        <v>3026</v>
      </c>
      <c r="G624" s="832" t="s">
        <v>3025</v>
      </c>
      <c r="H624" s="849">
        <v>2</v>
      </c>
      <c r="I624" s="849">
        <v>1136</v>
      </c>
      <c r="J624" s="832"/>
      <c r="K624" s="832">
        <v>568</v>
      </c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2923</v>
      </c>
      <c r="B625" s="832" t="s">
        <v>2924</v>
      </c>
      <c r="C625" s="832" t="s">
        <v>588</v>
      </c>
      <c r="D625" s="832" t="s">
        <v>1483</v>
      </c>
      <c r="E625" s="832" t="s">
        <v>2919</v>
      </c>
      <c r="F625" s="832" t="s">
        <v>3039</v>
      </c>
      <c r="G625" s="832" t="s">
        <v>3041</v>
      </c>
      <c r="H625" s="849">
        <v>2</v>
      </c>
      <c r="I625" s="849">
        <v>170</v>
      </c>
      <c r="J625" s="832"/>
      <c r="K625" s="832">
        <v>85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2923</v>
      </c>
      <c r="B626" s="832" t="s">
        <v>2924</v>
      </c>
      <c r="C626" s="832" t="s">
        <v>588</v>
      </c>
      <c r="D626" s="832" t="s">
        <v>2910</v>
      </c>
      <c r="E626" s="832" t="s">
        <v>2919</v>
      </c>
      <c r="F626" s="832" t="s">
        <v>2978</v>
      </c>
      <c r="G626" s="832" t="s">
        <v>2980</v>
      </c>
      <c r="H626" s="849">
        <v>1</v>
      </c>
      <c r="I626" s="849">
        <v>251</v>
      </c>
      <c r="J626" s="832"/>
      <c r="K626" s="832">
        <v>251</v>
      </c>
      <c r="L626" s="849"/>
      <c r="M626" s="849"/>
      <c r="N626" s="832"/>
      <c r="O626" s="832"/>
      <c r="P626" s="849"/>
      <c r="Q626" s="849"/>
      <c r="R626" s="837"/>
      <c r="S626" s="850"/>
    </row>
    <row r="627" spans="1:19" ht="14.4" customHeight="1" x14ac:dyDescent="0.3">
      <c r="A627" s="831" t="s">
        <v>2923</v>
      </c>
      <c r="B627" s="832" t="s">
        <v>2924</v>
      </c>
      <c r="C627" s="832" t="s">
        <v>588</v>
      </c>
      <c r="D627" s="832" t="s">
        <v>2910</v>
      </c>
      <c r="E627" s="832" t="s">
        <v>2919</v>
      </c>
      <c r="F627" s="832" t="s">
        <v>3018</v>
      </c>
      <c r="G627" s="832" t="s">
        <v>3020</v>
      </c>
      <c r="H627" s="849">
        <v>2</v>
      </c>
      <c r="I627" s="849">
        <v>252</v>
      </c>
      <c r="J627" s="832"/>
      <c r="K627" s="832">
        <v>126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2923</v>
      </c>
      <c r="B628" s="832" t="s">
        <v>2924</v>
      </c>
      <c r="C628" s="832" t="s">
        <v>588</v>
      </c>
      <c r="D628" s="832" t="s">
        <v>2910</v>
      </c>
      <c r="E628" s="832" t="s">
        <v>2919</v>
      </c>
      <c r="F628" s="832" t="s">
        <v>3023</v>
      </c>
      <c r="G628" s="832" t="s">
        <v>3025</v>
      </c>
      <c r="H628" s="849">
        <v>1</v>
      </c>
      <c r="I628" s="849">
        <v>495</v>
      </c>
      <c r="J628" s="832"/>
      <c r="K628" s="832">
        <v>495</v>
      </c>
      <c r="L628" s="849"/>
      <c r="M628" s="849"/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2923</v>
      </c>
      <c r="B629" s="832" t="s">
        <v>2924</v>
      </c>
      <c r="C629" s="832" t="s">
        <v>588</v>
      </c>
      <c r="D629" s="832" t="s">
        <v>2911</v>
      </c>
      <c r="E629" s="832" t="s">
        <v>2919</v>
      </c>
      <c r="F629" s="832" t="s">
        <v>2978</v>
      </c>
      <c r="G629" s="832" t="s">
        <v>2980</v>
      </c>
      <c r="H629" s="849"/>
      <c r="I629" s="849"/>
      <c r="J629" s="832"/>
      <c r="K629" s="832"/>
      <c r="L629" s="849">
        <v>5</v>
      </c>
      <c r="M629" s="849">
        <v>1255</v>
      </c>
      <c r="N629" s="832">
        <v>1</v>
      </c>
      <c r="O629" s="832">
        <v>251</v>
      </c>
      <c r="P629" s="849"/>
      <c r="Q629" s="849"/>
      <c r="R629" s="837"/>
      <c r="S629" s="850"/>
    </row>
    <row r="630" spans="1:19" ht="14.4" customHeight="1" x14ac:dyDescent="0.3">
      <c r="A630" s="831" t="s">
        <v>2923</v>
      </c>
      <c r="B630" s="832" t="s">
        <v>2924</v>
      </c>
      <c r="C630" s="832" t="s">
        <v>588</v>
      </c>
      <c r="D630" s="832" t="s">
        <v>2911</v>
      </c>
      <c r="E630" s="832" t="s">
        <v>2919</v>
      </c>
      <c r="F630" s="832" t="s">
        <v>3018</v>
      </c>
      <c r="G630" s="832" t="s">
        <v>3020</v>
      </c>
      <c r="H630" s="849"/>
      <c r="I630" s="849"/>
      <c r="J630" s="832"/>
      <c r="K630" s="832"/>
      <c r="L630" s="849">
        <v>24</v>
      </c>
      <c r="M630" s="849">
        <v>3024</v>
      </c>
      <c r="N630" s="832">
        <v>1</v>
      </c>
      <c r="O630" s="832">
        <v>126</v>
      </c>
      <c r="P630" s="849"/>
      <c r="Q630" s="849"/>
      <c r="R630" s="837"/>
      <c r="S630" s="850"/>
    </row>
    <row r="631" spans="1:19" ht="14.4" customHeight="1" x14ac:dyDescent="0.3">
      <c r="A631" s="831" t="s">
        <v>2923</v>
      </c>
      <c r="B631" s="832" t="s">
        <v>2924</v>
      </c>
      <c r="C631" s="832" t="s">
        <v>588</v>
      </c>
      <c r="D631" s="832" t="s">
        <v>2911</v>
      </c>
      <c r="E631" s="832" t="s">
        <v>2919</v>
      </c>
      <c r="F631" s="832" t="s">
        <v>3023</v>
      </c>
      <c r="G631" s="832" t="s">
        <v>3025</v>
      </c>
      <c r="H631" s="849"/>
      <c r="I631" s="849"/>
      <c r="J631" s="832"/>
      <c r="K631" s="832"/>
      <c r="L631" s="849">
        <v>10</v>
      </c>
      <c r="M631" s="849">
        <v>4950</v>
      </c>
      <c r="N631" s="832">
        <v>1</v>
      </c>
      <c r="O631" s="832">
        <v>495</v>
      </c>
      <c r="P631" s="849"/>
      <c r="Q631" s="849"/>
      <c r="R631" s="837"/>
      <c r="S631" s="850"/>
    </row>
    <row r="632" spans="1:19" ht="14.4" customHeight="1" x14ac:dyDescent="0.3">
      <c r="A632" s="831" t="s">
        <v>2923</v>
      </c>
      <c r="B632" s="832" t="s">
        <v>2924</v>
      </c>
      <c r="C632" s="832" t="s">
        <v>588</v>
      </c>
      <c r="D632" s="832" t="s">
        <v>2912</v>
      </c>
      <c r="E632" s="832" t="s">
        <v>2919</v>
      </c>
      <c r="F632" s="832" t="s">
        <v>2978</v>
      </c>
      <c r="G632" s="832" t="s">
        <v>2980</v>
      </c>
      <c r="H632" s="849">
        <v>1</v>
      </c>
      <c r="I632" s="849">
        <v>251</v>
      </c>
      <c r="J632" s="832"/>
      <c r="K632" s="832">
        <v>251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2923</v>
      </c>
      <c r="B633" s="832" t="s">
        <v>2924</v>
      </c>
      <c r="C633" s="832" t="s">
        <v>588</v>
      </c>
      <c r="D633" s="832" t="s">
        <v>2912</v>
      </c>
      <c r="E633" s="832" t="s">
        <v>2919</v>
      </c>
      <c r="F633" s="832" t="s">
        <v>3018</v>
      </c>
      <c r="G633" s="832" t="s">
        <v>3020</v>
      </c>
      <c r="H633" s="849">
        <v>1</v>
      </c>
      <c r="I633" s="849">
        <v>126</v>
      </c>
      <c r="J633" s="832"/>
      <c r="K633" s="832">
        <v>126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" customHeight="1" x14ac:dyDescent="0.3">
      <c r="A634" s="831" t="s">
        <v>2923</v>
      </c>
      <c r="B634" s="832" t="s">
        <v>2924</v>
      </c>
      <c r="C634" s="832" t="s">
        <v>588</v>
      </c>
      <c r="D634" s="832" t="s">
        <v>2912</v>
      </c>
      <c r="E634" s="832" t="s">
        <v>2919</v>
      </c>
      <c r="F634" s="832" t="s">
        <v>3045</v>
      </c>
      <c r="G634" s="832" t="s">
        <v>3044</v>
      </c>
      <c r="H634" s="849">
        <v>1</v>
      </c>
      <c r="I634" s="849">
        <v>380</v>
      </c>
      <c r="J634" s="832"/>
      <c r="K634" s="832">
        <v>380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2923</v>
      </c>
      <c r="B635" s="832" t="s">
        <v>2924</v>
      </c>
      <c r="C635" s="832" t="s">
        <v>588</v>
      </c>
      <c r="D635" s="832" t="s">
        <v>2913</v>
      </c>
      <c r="E635" s="832" t="s">
        <v>2919</v>
      </c>
      <c r="F635" s="832" t="s">
        <v>2978</v>
      </c>
      <c r="G635" s="832" t="s">
        <v>2979</v>
      </c>
      <c r="H635" s="849">
        <v>3</v>
      </c>
      <c r="I635" s="849">
        <v>753</v>
      </c>
      <c r="J635" s="832">
        <v>0.21428571428571427</v>
      </c>
      <c r="K635" s="832">
        <v>251</v>
      </c>
      <c r="L635" s="849">
        <v>14</v>
      </c>
      <c r="M635" s="849">
        <v>3514</v>
      </c>
      <c r="N635" s="832">
        <v>1</v>
      </c>
      <c r="O635" s="832">
        <v>251</v>
      </c>
      <c r="P635" s="849">
        <v>10</v>
      </c>
      <c r="Q635" s="849">
        <v>2520</v>
      </c>
      <c r="R635" s="837">
        <v>0.71713147410358569</v>
      </c>
      <c r="S635" s="850">
        <v>252</v>
      </c>
    </row>
    <row r="636" spans="1:19" ht="14.4" customHeight="1" x14ac:dyDescent="0.3">
      <c r="A636" s="831" t="s">
        <v>2923</v>
      </c>
      <c r="B636" s="832" t="s">
        <v>2924</v>
      </c>
      <c r="C636" s="832" t="s">
        <v>588</v>
      </c>
      <c r="D636" s="832" t="s">
        <v>2913</v>
      </c>
      <c r="E636" s="832" t="s">
        <v>2919</v>
      </c>
      <c r="F636" s="832" t="s">
        <v>2978</v>
      </c>
      <c r="G636" s="832" t="s">
        <v>2980</v>
      </c>
      <c r="H636" s="849">
        <v>10</v>
      </c>
      <c r="I636" s="849">
        <v>2510</v>
      </c>
      <c r="J636" s="832">
        <v>0.5</v>
      </c>
      <c r="K636" s="832">
        <v>251</v>
      </c>
      <c r="L636" s="849">
        <v>20</v>
      </c>
      <c r="M636" s="849">
        <v>5020</v>
      </c>
      <c r="N636" s="832">
        <v>1</v>
      </c>
      <c r="O636" s="832">
        <v>251</v>
      </c>
      <c r="P636" s="849">
        <v>7</v>
      </c>
      <c r="Q636" s="849">
        <v>1764</v>
      </c>
      <c r="R636" s="837">
        <v>0.35139442231075696</v>
      </c>
      <c r="S636" s="850">
        <v>252</v>
      </c>
    </row>
    <row r="637" spans="1:19" ht="14.4" customHeight="1" x14ac:dyDescent="0.3">
      <c r="A637" s="831" t="s">
        <v>2923</v>
      </c>
      <c r="B637" s="832" t="s">
        <v>2924</v>
      </c>
      <c r="C637" s="832" t="s">
        <v>588</v>
      </c>
      <c r="D637" s="832" t="s">
        <v>2913</v>
      </c>
      <c r="E637" s="832" t="s">
        <v>2919</v>
      </c>
      <c r="F637" s="832" t="s">
        <v>3018</v>
      </c>
      <c r="G637" s="832" t="s">
        <v>3019</v>
      </c>
      <c r="H637" s="849">
        <v>3</v>
      </c>
      <c r="I637" s="849">
        <v>378</v>
      </c>
      <c r="J637" s="832">
        <v>4.1666666666666664E-2</v>
      </c>
      <c r="K637" s="832">
        <v>126</v>
      </c>
      <c r="L637" s="849">
        <v>72</v>
      </c>
      <c r="M637" s="849">
        <v>9072</v>
      </c>
      <c r="N637" s="832">
        <v>1</v>
      </c>
      <c r="O637" s="832">
        <v>126</v>
      </c>
      <c r="P637" s="849">
        <v>41</v>
      </c>
      <c r="Q637" s="849">
        <v>5207</v>
      </c>
      <c r="R637" s="837">
        <v>0.5739638447971781</v>
      </c>
      <c r="S637" s="850">
        <v>127</v>
      </c>
    </row>
    <row r="638" spans="1:19" ht="14.4" customHeight="1" x14ac:dyDescent="0.3">
      <c r="A638" s="831" t="s">
        <v>2923</v>
      </c>
      <c r="B638" s="832" t="s">
        <v>2924</v>
      </c>
      <c r="C638" s="832" t="s">
        <v>588</v>
      </c>
      <c r="D638" s="832" t="s">
        <v>2913</v>
      </c>
      <c r="E638" s="832" t="s">
        <v>2919</v>
      </c>
      <c r="F638" s="832" t="s">
        <v>3018</v>
      </c>
      <c r="G638" s="832" t="s">
        <v>3020</v>
      </c>
      <c r="H638" s="849">
        <v>23</v>
      </c>
      <c r="I638" s="849">
        <v>2898</v>
      </c>
      <c r="J638" s="832">
        <v>0.28048780487804881</v>
      </c>
      <c r="K638" s="832">
        <v>126</v>
      </c>
      <c r="L638" s="849">
        <v>82</v>
      </c>
      <c r="M638" s="849">
        <v>10332</v>
      </c>
      <c r="N638" s="832">
        <v>1</v>
      </c>
      <c r="O638" s="832">
        <v>126</v>
      </c>
      <c r="P638" s="849">
        <v>35</v>
      </c>
      <c r="Q638" s="849">
        <v>4445</v>
      </c>
      <c r="R638" s="837">
        <v>0.43021680216802166</v>
      </c>
      <c r="S638" s="850">
        <v>127</v>
      </c>
    </row>
    <row r="639" spans="1:19" ht="14.4" customHeight="1" x14ac:dyDescent="0.3">
      <c r="A639" s="831" t="s">
        <v>2923</v>
      </c>
      <c r="B639" s="832" t="s">
        <v>2924</v>
      </c>
      <c r="C639" s="832" t="s">
        <v>588</v>
      </c>
      <c r="D639" s="832" t="s">
        <v>2913</v>
      </c>
      <c r="E639" s="832" t="s">
        <v>2919</v>
      </c>
      <c r="F639" s="832" t="s">
        <v>3023</v>
      </c>
      <c r="G639" s="832" t="s">
        <v>3024</v>
      </c>
      <c r="H639" s="849">
        <v>1</v>
      </c>
      <c r="I639" s="849">
        <v>495</v>
      </c>
      <c r="J639" s="832">
        <v>2.7777777777777776E-2</v>
      </c>
      <c r="K639" s="832">
        <v>495</v>
      </c>
      <c r="L639" s="849">
        <v>36</v>
      </c>
      <c r="M639" s="849">
        <v>17820</v>
      </c>
      <c r="N639" s="832">
        <v>1</v>
      </c>
      <c r="O639" s="832">
        <v>495</v>
      </c>
      <c r="P639" s="849">
        <v>17</v>
      </c>
      <c r="Q639" s="849">
        <v>8432</v>
      </c>
      <c r="R639" s="837">
        <v>0.47317620650953984</v>
      </c>
      <c r="S639" s="850">
        <v>496</v>
      </c>
    </row>
    <row r="640" spans="1:19" ht="14.4" customHeight="1" x14ac:dyDescent="0.3">
      <c r="A640" s="831" t="s">
        <v>2923</v>
      </c>
      <c r="B640" s="832" t="s">
        <v>2924</v>
      </c>
      <c r="C640" s="832" t="s">
        <v>588</v>
      </c>
      <c r="D640" s="832" t="s">
        <v>2913</v>
      </c>
      <c r="E640" s="832" t="s">
        <v>2919</v>
      </c>
      <c r="F640" s="832" t="s">
        <v>3023</v>
      </c>
      <c r="G640" s="832" t="s">
        <v>3025</v>
      </c>
      <c r="H640" s="849">
        <v>22</v>
      </c>
      <c r="I640" s="849">
        <v>10890</v>
      </c>
      <c r="J640" s="832">
        <v>0.53658536585365857</v>
      </c>
      <c r="K640" s="832">
        <v>495</v>
      </c>
      <c r="L640" s="849">
        <v>41</v>
      </c>
      <c r="M640" s="849">
        <v>20295</v>
      </c>
      <c r="N640" s="832">
        <v>1</v>
      </c>
      <c r="O640" s="832">
        <v>495</v>
      </c>
      <c r="P640" s="849">
        <v>18</v>
      </c>
      <c r="Q640" s="849">
        <v>8928</v>
      </c>
      <c r="R640" s="837">
        <v>0.43991130820399116</v>
      </c>
      <c r="S640" s="850">
        <v>496</v>
      </c>
    </row>
    <row r="641" spans="1:19" ht="14.4" customHeight="1" x14ac:dyDescent="0.3">
      <c r="A641" s="831" t="s">
        <v>2923</v>
      </c>
      <c r="B641" s="832" t="s">
        <v>2924</v>
      </c>
      <c r="C641" s="832" t="s">
        <v>588</v>
      </c>
      <c r="D641" s="832" t="s">
        <v>2913</v>
      </c>
      <c r="E641" s="832" t="s">
        <v>2919</v>
      </c>
      <c r="F641" s="832" t="s">
        <v>3042</v>
      </c>
      <c r="G641" s="832" t="s">
        <v>3044</v>
      </c>
      <c r="H641" s="849">
        <v>1</v>
      </c>
      <c r="I641" s="849">
        <v>307</v>
      </c>
      <c r="J641" s="832"/>
      <c r="K641" s="832">
        <v>307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2923</v>
      </c>
      <c r="B642" s="832" t="s">
        <v>2924</v>
      </c>
      <c r="C642" s="832" t="s">
        <v>588</v>
      </c>
      <c r="D642" s="832" t="s">
        <v>2913</v>
      </c>
      <c r="E642" s="832" t="s">
        <v>2919</v>
      </c>
      <c r="F642" s="832" t="s">
        <v>3045</v>
      </c>
      <c r="G642" s="832" t="s">
        <v>3043</v>
      </c>
      <c r="H642" s="849">
        <v>6</v>
      </c>
      <c r="I642" s="849">
        <v>2280</v>
      </c>
      <c r="J642" s="832"/>
      <c r="K642" s="832">
        <v>380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2923</v>
      </c>
      <c r="B643" s="832" t="s">
        <v>2924</v>
      </c>
      <c r="C643" s="832" t="s">
        <v>588</v>
      </c>
      <c r="D643" s="832" t="s">
        <v>2914</v>
      </c>
      <c r="E643" s="832" t="s">
        <v>2919</v>
      </c>
      <c r="F643" s="832" t="s">
        <v>2978</v>
      </c>
      <c r="G643" s="832" t="s">
        <v>2979</v>
      </c>
      <c r="H643" s="849"/>
      <c r="I643" s="849"/>
      <c r="J643" s="832"/>
      <c r="K643" s="832"/>
      <c r="L643" s="849">
        <v>6</v>
      </c>
      <c r="M643" s="849">
        <v>1506</v>
      </c>
      <c r="N643" s="832">
        <v>1</v>
      </c>
      <c r="O643" s="832">
        <v>251</v>
      </c>
      <c r="P643" s="849">
        <v>1</v>
      </c>
      <c r="Q643" s="849">
        <v>252</v>
      </c>
      <c r="R643" s="837">
        <v>0.16733067729083664</v>
      </c>
      <c r="S643" s="850">
        <v>252</v>
      </c>
    </row>
    <row r="644" spans="1:19" ht="14.4" customHeight="1" x14ac:dyDescent="0.3">
      <c r="A644" s="831" t="s">
        <v>2923</v>
      </c>
      <c r="B644" s="832" t="s">
        <v>2924</v>
      </c>
      <c r="C644" s="832" t="s">
        <v>588</v>
      </c>
      <c r="D644" s="832" t="s">
        <v>2914</v>
      </c>
      <c r="E644" s="832" t="s">
        <v>2919</v>
      </c>
      <c r="F644" s="832" t="s">
        <v>2978</v>
      </c>
      <c r="G644" s="832" t="s">
        <v>2980</v>
      </c>
      <c r="H644" s="849"/>
      <c r="I644" s="849"/>
      <c r="J644" s="832"/>
      <c r="K644" s="832"/>
      <c r="L644" s="849">
        <v>2</v>
      </c>
      <c r="M644" s="849">
        <v>502</v>
      </c>
      <c r="N644" s="832">
        <v>1</v>
      </c>
      <c r="O644" s="832">
        <v>251</v>
      </c>
      <c r="P644" s="849">
        <v>3</v>
      </c>
      <c r="Q644" s="849">
        <v>756</v>
      </c>
      <c r="R644" s="837">
        <v>1.5059760956175299</v>
      </c>
      <c r="S644" s="850">
        <v>252</v>
      </c>
    </row>
    <row r="645" spans="1:19" ht="14.4" customHeight="1" x14ac:dyDescent="0.3">
      <c r="A645" s="831" t="s">
        <v>2923</v>
      </c>
      <c r="B645" s="832" t="s">
        <v>2924</v>
      </c>
      <c r="C645" s="832" t="s">
        <v>588</v>
      </c>
      <c r="D645" s="832" t="s">
        <v>2914</v>
      </c>
      <c r="E645" s="832" t="s">
        <v>2919</v>
      </c>
      <c r="F645" s="832" t="s">
        <v>3018</v>
      </c>
      <c r="G645" s="832" t="s">
        <v>3019</v>
      </c>
      <c r="H645" s="849"/>
      <c r="I645" s="849"/>
      <c r="J645" s="832"/>
      <c r="K645" s="832"/>
      <c r="L645" s="849">
        <v>24</v>
      </c>
      <c r="M645" s="849">
        <v>3024</v>
      </c>
      <c r="N645" s="832">
        <v>1</v>
      </c>
      <c r="O645" s="832">
        <v>126</v>
      </c>
      <c r="P645" s="849">
        <v>2</v>
      </c>
      <c r="Q645" s="849">
        <v>254</v>
      </c>
      <c r="R645" s="837">
        <v>8.3994708994708997E-2</v>
      </c>
      <c r="S645" s="850">
        <v>127</v>
      </c>
    </row>
    <row r="646" spans="1:19" ht="14.4" customHeight="1" x14ac:dyDescent="0.3">
      <c r="A646" s="831" t="s">
        <v>2923</v>
      </c>
      <c r="B646" s="832" t="s">
        <v>2924</v>
      </c>
      <c r="C646" s="832" t="s">
        <v>588</v>
      </c>
      <c r="D646" s="832" t="s">
        <v>2914</v>
      </c>
      <c r="E646" s="832" t="s">
        <v>2919</v>
      </c>
      <c r="F646" s="832" t="s">
        <v>3018</v>
      </c>
      <c r="G646" s="832" t="s">
        <v>3020</v>
      </c>
      <c r="H646" s="849"/>
      <c r="I646" s="849"/>
      <c r="J646" s="832"/>
      <c r="K646" s="832"/>
      <c r="L646" s="849">
        <v>1</v>
      </c>
      <c r="M646" s="849">
        <v>126</v>
      </c>
      <c r="N646" s="832">
        <v>1</v>
      </c>
      <c r="O646" s="832">
        <v>126</v>
      </c>
      <c r="P646" s="849">
        <v>3</v>
      </c>
      <c r="Q646" s="849">
        <v>381</v>
      </c>
      <c r="R646" s="837">
        <v>3.0238095238095237</v>
      </c>
      <c r="S646" s="850">
        <v>127</v>
      </c>
    </row>
    <row r="647" spans="1:19" ht="14.4" customHeight="1" x14ac:dyDescent="0.3">
      <c r="A647" s="831" t="s">
        <v>2923</v>
      </c>
      <c r="B647" s="832" t="s">
        <v>2924</v>
      </c>
      <c r="C647" s="832" t="s">
        <v>588</v>
      </c>
      <c r="D647" s="832" t="s">
        <v>2914</v>
      </c>
      <c r="E647" s="832" t="s">
        <v>2919</v>
      </c>
      <c r="F647" s="832" t="s">
        <v>3026</v>
      </c>
      <c r="G647" s="832" t="s">
        <v>3025</v>
      </c>
      <c r="H647" s="849"/>
      <c r="I647" s="849"/>
      <c r="J647" s="832"/>
      <c r="K647" s="832"/>
      <c r="L647" s="849">
        <v>1</v>
      </c>
      <c r="M647" s="849">
        <v>568</v>
      </c>
      <c r="N647" s="832">
        <v>1</v>
      </c>
      <c r="O647" s="832">
        <v>568</v>
      </c>
      <c r="P647" s="849"/>
      <c r="Q647" s="849"/>
      <c r="R647" s="837"/>
      <c r="S647" s="850"/>
    </row>
    <row r="648" spans="1:19" ht="14.4" customHeight="1" x14ac:dyDescent="0.3">
      <c r="A648" s="831" t="s">
        <v>2923</v>
      </c>
      <c r="B648" s="832" t="s">
        <v>2924</v>
      </c>
      <c r="C648" s="832" t="s">
        <v>588</v>
      </c>
      <c r="D648" s="832" t="s">
        <v>2914</v>
      </c>
      <c r="E648" s="832" t="s">
        <v>2919</v>
      </c>
      <c r="F648" s="832" t="s">
        <v>3042</v>
      </c>
      <c r="G648" s="832" t="s">
        <v>3043</v>
      </c>
      <c r="H648" s="849"/>
      <c r="I648" s="849"/>
      <c r="J648" s="832"/>
      <c r="K648" s="832"/>
      <c r="L648" s="849"/>
      <c r="M648" s="849"/>
      <c r="N648" s="832"/>
      <c r="O648" s="832"/>
      <c r="P648" s="849">
        <v>1</v>
      </c>
      <c r="Q648" s="849">
        <v>308</v>
      </c>
      <c r="R648" s="837"/>
      <c r="S648" s="850">
        <v>308</v>
      </c>
    </row>
    <row r="649" spans="1:19" ht="14.4" customHeight="1" x14ac:dyDescent="0.3">
      <c r="A649" s="831" t="s">
        <v>2923</v>
      </c>
      <c r="B649" s="832" t="s">
        <v>2924</v>
      </c>
      <c r="C649" s="832" t="s">
        <v>588</v>
      </c>
      <c r="D649" s="832" t="s">
        <v>2914</v>
      </c>
      <c r="E649" s="832" t="s">
        <v>2919</v>
      </c>
      <c r="F649" s="832" t="s">
        <v>3042</v>
      </c>
      <c r="G649" s="832" t="s">
        <v>3044</v>
      </c>
      <c r="H649" s="849"/>
      <c r="I649" s="849"/>
      <c r="J649" s="832"/>
      <c r="K649" s="832"/>
      <c r="L649" s="849">
        <v>1</v>
      </c>
      <c r="M649" s="849">
        <v>307</v>
      </c>
      <c r="N649" s="832">
        <v>1</v>
      </c>
      <c r="O649" s="832">
        <v>307</v>
      </c>
      <c r="P649" s="849">
        <v>3</v>
      </c>
      <c r="Q649" s="849">
        <v>924</v>
      </c>
      <c r="R649" s="837">
        <v>3.009771986970684</v>
      </c>
      <c r="S649" s="850">
        <v>308</v>
      </c>
    </row>
    <row r="650" spans="1:19" ht="14.4" customHeight="1" x14ac:dyDescent="0.3">
      <c r="A650" s="831" t="s">
        <v>2923</v>
      </c>
      <c r="B650" s="832" t="s">
        <v>2924</v>
      </c>
      <c r="C650" s="832" t="s">
        <v>588</v>
      </c>
      <c r="D650" s="832" t="s">
        <v>2914</v>
      </c>
      <c r="E650" s="832" t="s">
        <v>2919</v>
      </c>
      <c r="F650" s="832" t="s">
        <v>3045</v>
      </c>
      <c r="G650" s="832" t="s">
        <v>3043</v>
      </c>
      <c r="H650" s="849"/>
      <c r="I650" s="849"/>
      <c r="J650" s="832"/>
      <c r="K650" s="832"/>
      <c r="L650" s="849">
        <v>8</v>
      </c>
      <c r="M650" s="849">
        <v>3040</v>
      </c>
      <c r="N650" s="832">
        <v>1</v>
      </c>
      <c r="O650" s="832">
        <v>380</v>
      </c>
      <c r="P650" s="849">
        <v>2</v>
      </c>
      <c r="Q650" s="849">
        <v>762</v>
      </c>
      <c r="R650" s="837">
        <v>0.25065789473684208</v>
      </c>
      <c r="S650" s="850">
        <v>381</v>
      </c>
    </row>
    <row r="651" spans="1:19" ht="14.4" customHeight="1" x14ac:dyDescent="0.3">
      <c r="A651" s="831" t="s">
        <v>2923</v>
      </c>
      <c r="B651" s="832" t="s">
        <v>2924</v>
      </c>
      <c r="C651" s="832" t="s">
        <v>588</v>
      </c>
      <c r="D651" s="832" t="s">
        <v>2915</v>
      </c>
      <c r="E651" s="832" t="s">
        <v>2919</v>
      </c>
      <c r="F651" s="832" t="s">
        <v>2978</v>
      </c>
      <c r="G651" s="832" t="s">
        <v>2980</v>
      </c>
      <c r="H651" s="849"/>
      <c r="I651" s="849"/>
      <c r="J651" s="832"/>
      <c r="K651" s="832"/>
      <c r="L651" s="849">
        <v>2</v>
      </c>
      <c r="M651" s="849">
        <v>502</v>
      </c>
      <c r="N651" s="832">
        <v>1</v>
      </c>
      <c r="O651" s="832">
        <v>251</v>
      </c>
      <c r="P651" s="849">
        <v>4</v>
      </c>
      <c r="Q651" s="849">
        <v>1008</v>
      </c>
      <c r="R651" s="837">
        <v>2.0079681274900398</v>
      </c>
      <c r="S651" s="850">
        <v>252</v>
      </c>
    </row>
    <row r="652" spans="1:19" ht="14.4" customHeight="1" x14ac:dyDescent="0.3">
      <c r="A652" s="831" t="s">
        <v>2923</v>
      </c>
      <c r="B652" s="832" t="s">
        <v>2924</v>
      </c>
      <c r="C652" s="832" t="s">
        <v>588</v>
      </c>
      <c r="D652" s="832" t="s">
        <v>2915</v>
      </c>
      <c r="E652" s="832" t="s">
        <v>2919</v>
      </c>
      <c r="F652" s="832" t="s">
        <v>3018</v>
      </c>
      <c r="G652" s="832" t="s">
        <v>3020</v>
      </c>
      <c r="H652" s="849"/>
      <c r="I652" s="849"/>
      <c r="J652" s="832"/>
      <c r="K652" s="832"/>
      <c r="L652" s="849">
        <v>2</v>
      </c>
      <c r="M652" s="849">
        <v>252</v>
      </c>
      <c r="N652" s="832">
        <v>1</v>
      </c>
      <c r="O652" s="832">
        <v>126</v>
      </c>
      <c r="P652" s="849">
        <v>20</v>
      </c>
      <c r="Q652" s="849">
        <v>2540</v>
      </c>
      <c r="R652" s="837">
        <v>10.079365079365079</v>
      </c>
      <c r="S652" s="850">
        <v>127</v>
      </c>
    </row>
    <row r="653" spans="1:19" ht="14.4" customHeight="1" x14ac:dyDescent="0.3">
      <c r="A653" s="831" t="s">
        <v>2923</v>
      </c>
      <c r="B653" s="832" t="s">
        <v>2924</v>
      </c>
      <c r="C653" s="832" t="s">
        <v>588</v>
      </c>
      <c r="D653" s="832" t="s">
        <v>2915</v>
      </c>
      <c r="E653" s="832" t="s">
        <v>2919</v>
      </c>
      <c r="F653" s="832" t="s">
        <v>3042</v>
      </c>
      <c r="G653" s="832" t="s">
        <v>3044</v>
      </c>
      <c r="H653" s="849"/>
      <c r="I653" s="849"/>
      <c r="J653" s="832"/>
      <c r="K653" s="832"/>
      <c r="L653" s="849">
        <v>2</v>
      </c>
      <c r="M653" s="849">
        <v>614</v>
      </c>
      <c r="N653" s="832">
        <v>1</v>
      </c>
      <c r="O653" s="832">
        <v>307</v>
      </c>
      <c r="P653" s="849">
        <v>6</v>
      </c>
      <c r="Q653" s="849">
        <v>1848</v>
      </c>
      <c r="R653" s="837">
        <v>3.009771986970684</v>
      </c>
      <c r="S653" s="850">
        <v>308</v>
      </c>
    </row>
    <row r="654" spans="1:19" ht="14.4" customHeight="1" x14ac:dyDescent="0.3">
      <c r="A654" s="831" t="s">
        <v>2923</v>
      </c>
      <c r="B654" s="832" t="s">
        <v>2924</v>
      </c>
      <c r="C654" s="832" t="s">
        <v>588</v>
      </c>
      <c r="D654" s="832" t="s">
        <v>2916</v>
      </c>
      <c r="E654" s="832" t="s">
        <v>2919</v>
      </c>
      <c r="F654" s="832" t="s">
        <v>2978</v>
      </c>
      <c r="G654" s="832" t="s">
        <v>2980</v>
      </c>
      <c r="H654" s="849">
        <v>1</v>
      </c>
      <c r="I654" s="849">
        <v>251</v>
      </c>
      <c r="J654" s="832"/>
      <c r="K654" s="832">
        <v>251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2923</v>
      </c>
      <c r="B655" s="832" t="s">
        <v>2924</v>
      </c>
      <c r="C655" s="832" t="s">
        <v>588</v>
      </c>
      <c r="D655" s="832" t="s">
        <v>2916</v>
      </c>
      <c r="E655" s="832" t="s">
        <v>2919</v>
      </c>
      <c r="F655" s="832" t="s">
        <v>3018</v>
      </c>
      <c r="G655" s="832" t="s">
        <v>3020</v>
      </c>
      <c r="H655" s="849">
        <v>2</v>
      </c>
      <c r="I655" s="849">
        <v>252</v>
      </c>
      <c r="J655" s="832"/>
      <c r="K655" s="832">
        <v>126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2923</v>
      </c>
      <c r="B656" s="832" t="s">
        <v>2924</v>
      </c>
      <c r="C656" s="832" t="s">
        <v>588</v>
      </c>
      <c r="D656" s="832" t="s">
        <v>2916</v>
      </c>
      <c r="E656" s="832" t="s">
        <v>2919</v>
      </c>
      <c r="F656" s="832" t="s">
        <v>3045</v>
      </c>
      <c r="G656" s="832" t="s">
        <v>3044</v>
      </c>
      <c r="H656" s="849">
        <v>4</v>
      </c>
      <c r="I656" s="849">
        <v>1520</v>
      </c>
      <c r="J656" s="832"/>
      <c r="K656" s="832">
        <v>380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2923</v>
      </c>
      <c r="B657" s="832" t="s">
        <v>2924</v>
      </c>
      <c r="C657" s="832" t="s">
        <v>588</v>
      </c>
      <c r="D657" s="832" t="s">
        <v>2901</v>
      </c>
      <c r="E657" s="832" t="s">
        <v>2919</v>
      </c>
      <c r="F657" s="832" t="s">
        <v>3018</v>
      </c>
      <c r="G657" s="832" t="s">
        <v>3020</v>
      </c>
      <c r="H657" s="849"/>
      <c r="I657" s="849"/>
      <c r="J657" s="832"/>
      <c r="K657" s="832"/>
      <c r="L657" s="849">
        <v>4</v>
      </c>
      <c r="M657" s="849">
        <v>504</v>
      </c>
      <c r="N657" s="832">
        <v>1</v>
      </c>
      <c r="O657" s="832">
        <v>126</v>
      </c>
      <c r="P657" s="849"/>
      <c r="Q657" s="849"/>
      <c r="R657" s="837"/>
      <c r="S657" s="850"/>
    </row>
    <row r="658" spans="1:19" ht="14.4" customHeight="1" x14ac:dyDescent="0.3">
      <c r="A658" s="831" t="s">
        <v>2923</v>
      </c>
      <c r="B658" s="832" t="s">
        <v>2924</v>
      </c>
      <c r="C658" s="832" t="s">
        <v>588</v>
      </c>
      <c r="D658" s="832" t="s">
        <v>2901</v>
      </c>
      <c r="E658" s="832" t="s">
        <v>2919</v>
      </c>
      <c r="F658" s="832" t="s">
        <v>3026</v>
      </c>
      <c r="G658" s="832" t="s">
        <v>3025</v>
      </c>
      <c r="H658" s="849"/>
      <c r="I658" s="849"/>
      <c r="J658" s="832"/>
      <c r="K658" s="832"/>
      <c r="L658" s="849">
        <v>1</v>
      </c>
      <c r="M658" s="849">
        <v>568</v>
      </c>
      <c r="N658" s="832">
        <v>1</v>
      </c>
      <c r="O658" s="832">
        <v>568</v>
      </c>
      <c r="P658" s="849"/>
      <c r="Q658" s="849"/>
      <c r="R658" s="837"/>
      <c r="S658" s="850"/>
    </row>
    <row r="659" spans="1:19" ht="14.4" customHeight="1" x14ac:dyDescent="0.3">
      <c r="A659" s="831" t="s">
        <v>2923</v>
      </c>
      <c r="B659" s="832" t="s">
        <v>2924</v>
      </c>
      <c r="C659" s="832" t="s">
        <v>588</v>
      </c>
      <c r="D659" s="832" t="s">
        <v>2884</v>
      </c>
      <c r="E659" s="832" t="s">
        <v>2919</v>
      </c>
      <c r="F659" s="832" t="s">
        <v>2978</v>
      </c>
      <c r="G659" s="832" t="s">
        <v>2979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252</v>
      </c>
      <c r="R659" s="837"/>
      <c r="S659" s="850">
        <v>252</v>
      </c>
    </row>
    <row r="660" spans="1:19" ht="14.4" customHeight="1" x14ac:dyDescent="0.3">
      <c r="A660" s="831" t="s">
        <v>2923</v>
      </c>
      <c r="B660" s="832" t="s">
        <v>2924</v>
      </c>
      <c r="C660" s="832" t="s">
        <v>588</v>
      </c>
      <c r="D660" s="832" t="s">
        <v>2884</v>
      </c>
      <c r="E660" s="832" t="s">
        <v>2919</v>
      </c>
      <c r="F660" s="832" t="s">
        <v>3018</v>
      </c>
      <c r="G660" s="832" t="s">
        <v>3019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127</v>
      </c>
      <c r="R660" s="837"/>
      <c r="S660" s="850">
        <v>127</v>
      </c>
    </row>
    <row r="661" spans="1:19" ht="14.4" customHeight="1" x14ac:dyDescent="0.3">
      <c r="A661" s="831" t="s">
        <v>2923</v>
      </c>
      <c r="B661" s="832" t="s">
        <v>2924</v>
      </c>
      <c r="C661" s="832" t="s">
        <v>588</v>
      </c>
      <c r="D661" s="832" t="s">
        <v>2884</v>
      </c>
      <c r="E661" s="832" t="s">
        <v>2919</v>
      </c>
      <c r="F661" s="832" t="s">
        <v>3042</v>
      </c>
      <c r="G661" s="832" t="s">
        <v>3043</v>
      </c>
      <c r="H661" s="849"/>
      <c r="I661" s="849"/>
      <c r="J661" s="832"/>
      <c r="K661" s="832"/>
      <c r="L661" s="849"/>
      <c r="M661" s="849"/>
      <c r="N661" s="832"/>
      <c r="O661" s="832"/>
      <c r="P661" s="849">
        <v>1</v>
      </c>
      <c r="Q661" s="849">
        <v>308</v>
      </c>
      <c r="R661" s="837"/>
      <c r="S661" s="850">
        <v>308</v>
      </c>
    </row>
    <row r="662" spans="1:19" ht="14.4" customHeight="1" x14ac:dyDescent="0.3">
      <c r="A662" s="831" t="s">
        <v>2923</v>
      </c>
      <c r="B662" s="832" t="s">
        <v>2924</v>
      </c>
      <c r="C662" s="832" t="s">
        <v>588</v>
      </c>
      <c r="D662" s="832" t="s">
        <v>2908</v>
      </c>
      <c r="E662" s="832" t="s">
        <v>2919</v>
      </c>
      <c r="F662" s="832" t="s">
        <v>2978</v>
      </c>
      <c r="G662" s="832" t="s">
        <v>2979</v>
      </c>
      <c r="H662" s="849">
        <v>9</v>
      </c>
      <c r="I662" s="849">
        <v>2259</v>
      </c>
      <c r="J662" s="832">
        <v>2.25</v>
      </c>
      <c r="K662" s="832">
        <v>251</v>
      </c>
      <c r="L662" s="849">
        <v>4</v>
      </c>
      <c r="M662" s="849">
        <v>1004</v>
      </c>
      <c r="N662" s="832">
        <v>1</v>
      </c>
      <c r="O662" s="832">
        <v>251</v>
      </c>
      <c r="P662" s="849"/>
      <c r="Q662" s="849"/>
      <c r="R662" s="837"/>
      <c r="S662" s="850"/>
    </row>
    <row r="663" spans="1:19" ht="14.4" customHeight="1" x14ac:dyDescent="0.3">
      <c r="A663" s="831" t="s">
        <v>2923</v>
      </c>
      <c r="B663" s="832" t="s">
        <v>2924</v>
      </c>
      <c r="C663" s="832" t="s">
        <v>588</v>
      </c>
      <c r="D663" s="832" t="s">
        <v>2908</v>
      </c>
      <c r="E663" s="832" t="s">
        <v>2919</v>
      </c>
      <c r="F663" s="832" t="s">
        <v>2978</v>
      </c>
      <c r="G663" s="832" t="s">
        <v>2980</v>
      </c>
      <c r="H663" s="849">
        <v>6</v>
      </c>
      <c r="I663" s="849">
        <v>1506</v>
      </c>
      <c r="J663" s="832">
        <v>3</v>
      </c>
      <c r="K663" s="832">
        <v>251</v>
      </c>
      <c r="L663" s="849">
        <v>2</v>
      </c>
      <c r="M663" s="849">
        <v>502</v>
      </c>
      <c r="N663" s="832">
        <v>1</v>
      </c>
      <c r="O663" s="832">
        <v>251</v>
      </c>
      <c r="P663" s="849"/>
      <c r="Q663" s="849"/>
      <c r="R663" s="837"/>
      <c r="S663" s="850"/>
    </row>
    <row r="664" spans="1:19" ht="14.4" customHeight="1" x14ac:dyDescent="0.3">
      <c r="A664" s="831" t="s">
        <v>2923</v>
      </c>
      <c r="B664" s="832" t="s">
        <v>2924</v>
      </c>
      <c r="C664" s="832" t="s">
        <v>588</v>
      </c>
      <c r="D664" s="832" t="s">
        <v>2908</v>
      </c>
      <c r="E664" s="832" t="s">
        <v>2919</v>
      </c>
      <c r="F664" s="832" t="s">
        <v>3018</v>
      </c>
      <c r="G664" s="832" t="s">
        <v>3019</v>
      </c>
      <c r="H664" s="849">
        <v>11</v>
      </c>
      <c r="I664" s="849">
        <v>1386</v>
      </c>
      <c r="J664" s="832">
        <v>0.6470588235294118</v>
      </c>
      <c r="K664" s="832">
        <v>126</v>
      </c>
      <c r="L664" s="849">
        <v>17</v>
      </c>
      <c r="M664" s="849">
        <v>2142</v>
      </c>
      <c r="N664" s="832">
        <v>1</v>
      </c>
      <c r="O664" s="832">
        <v>126</v>
      </c>
      <c r="P664" s="849"/>
      <c r="Q664" s="849"/>
      <c r="R664" s="837"/>
      <c r="S664" s="850"/>
    </row>
    <row r="665" spans="1:19" ht="14.4" customHeight="1" x14ac:dyDescent="0.3">
      <c r="A665" s="831" t="s">
        <v>2923</v>
      </c>
      <c r="B665" s="832" t="s">
        <v>2924</v>
      </c>
      <c r="C665" s="832" t="s">
        <v>588</v>
      </c>
      <c r="D665" s="832" t="s">
        <v>2908</v>
      </c>
      <c r="E665" s="832" t="s">
        <v>2919</v>
      </c>
      <c r="F665" s="832" t="s">
        <v>3018</v>
      </c>
      <c r="G665" s="832" t="s">
        <v>3020</v>
      </c>
      <c r="H665" s="849">
        <v>6</v>
      </c>
      <c r="I665" s="849">
        <v>756</v>
      </c>
      <c r="J665" s="832">
        <v>3</v>
      </c>
      <c r="K665" s="832">
        <v>126</v>
      </c>
      <c r="L665" s="849">
        <v>2</v>
      </c>
      <c r="M665" s="849">
        <v>252</v>
      </c>
      <c r="N665" s="832">
        <v>1</v>
      </c>
      <c r="O665" s="832">
        <v>126</v>
      </c>
      <c r="P665" s="849"/>
      <c r="Q665" s="849"/>
      <c r="R665" s="837"/>
      <c r="S665" s="850"/>
    </row>
    <row r="666" spans="1:19" ht="14.4" customHeight="1" x14ac:dyDescent="0.3">
      <c r="A666" s="831" t="s">
        <v>2923</v>
      </c>
      <c r="B666" s="832" t="s">
        <v>2924</v>
      </c>
      <c r="C666" s="832" t="s">
        <v>588</v>
      </c>
      <c r="D666" s="832" t="s">
        <v>2908</v>
      </c>
      <c r="E666" s="832" t="s">
        <v>2919</v>
      </c>
      <c r="F666" s="832" t="s">
        <v>3042</v>
      </c>
      <c r="G666" s="832" t="s">
        <v>3043</v>
      </c>
      <c r="H666" s="849">
        <v>12</v>
      </c>
      <c r="I666" s="849">
        <v>3684</v>
      </c>
      <c r="J666" s="832"/>
      <c r="K666" s="832">
        <v>307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" customHeight="1" x14ac:dyDescent="0.3">
      <c r="A667" s="831" t="s">
        <v>2923</v>
      </c>
      <c r="B667" s="832" t="s">
        <v>2924</v>
      </c>
      <c r="C667" s="832" t="s">
        <v>588</v>
      </c>
      <c r="D667" s="832" t="s">
        <v>2908</v>
      </c>
      <c r="E667" s="832" t="s">
        <v>2919</v>
      </c>
      <c r="F667" s="832" t="s">
        <v>3042</v>
      </c>
      <c r="G667" s="832" t="s">
        <v>3044</v>
      </c>
      <c r="H667" s="849">
        <v>6</v>
      </c>
      <c r="I667" s="849">
        <v>1842</v>
      </c>
      <c r="J667" s="832">
        <v>6</v>
      </c>
      <c r="K667" s="832">
        <v>307</v>
      </c>
      <c r="L667" s="849">
        <v>1</v>
      </c>
      <c r="M667" s="849">
        <v>307</v>
      </c>
      <c r="N667" s="832">
        <v>1</v>
      </c>
      <c r="O667" s="832">
        <v>307</v>
      </c>
      <c r="P667" s="849"/>
      <c r="Q667" s="849"/>
      <c r="R667" s="837"/>
      <c r="S667" s="850"/>
    </row>
    <row r="668" spans="1:19" ht="14.4" customHeight="1" x14ac:dyDescent="0.3">
      <c r="A668" s="831" t="s">
        <v>2923</v>
      </c>
      <c r="B668" s="832" t="s">
        <v>2924</v>
      </c>
      <c r="C668" s="832" t="s">
        <v>588</v>
      </c>
      <c r="D668" s="832" t="s">
        <v>2908</v>
      </c>
      <c r="E668" s="832" t="s">
        <v>2919</v>
      </c>
      <c r="F668" s="832" t="s">
        <v>3045</v>
      </c>
      <c r="G668" s="832" t="s">
        <v>3043</v>
      </c>
      <c r="H668" s="849"/>
      <c r="I668" s="849"/>
      <c r="J668" s="832"/>
      <c r="K668" s="832"/>
      <c r="L668" s="849">
        <v>7</v>
      </c>
      <c r="M668" s="849">
        <v>2660</v>
      </c>
      <c r="N668" s="832">
        <v>1</v>
      </c>
      <c r="O668" s="832">
        <v>380</v>
      </c>
      <c r="P668" s="849"/>
      <c r="Q668" s="849"/>
      <c r="R668" s="837"/>
      <c r="S668" s="850"/>
    </row>
    <row r="669" spans="1:19" ht="14.4" customHeight="1" x14ac:dyDescent="0.3">
      <c r="A669" s="831" t="s">
        <v>2923</v>
      </c>
      <c r="B669" s="832" t="s">
        <v>2924</v>
      </c>
      <c r="C669" s="832" t="s">
        <v>588</v>
      </c>
      <c r="D669" s="832" t="s">
        <v>2908</v>
      </c>
      <c r="E669" s="832" t="s">
        <v>2919</v>
      </c>
      <c r="F669" s="832" t="s">
        <v>3045</v>
      </c>
      <c r="G669" s="832" t="s">
        <v>3044</v>
      </c>
      <c r="H669" s="849"/>
      <c r="I669" s="849"/>
      <c r="J669" s="832"/>
      <c r="K669" s="832"/>
      <c r="L669" s="849">
        <v>1</v>
      </c>
      <c r="M669" s="849">
        <v>380</v>
      </c>
      <c r="N669" s="832">
        <v>1</v>
      </c>
      <c r="O669" s="832">
        <v>380</v>
      </c>
      <c r="P669" s="849"/>
      <c r="Q669" s="849"/>
      <c r="R669" s="837"/>
      <c r="S669" s="850"/>
    </row>
    <row r="670" spans="1:19" ht="14.4" customHeight="1" x14ac:dyDescent="0.3">
      <c r="A670" s="831" t="s">
        <v>2923</v>
      </c>
      <c r="B670" s="832" t="s">
        <v>2924</v>
      </c>
      <c r="C670" s="832" t="s">
        <v>588</v>
      </c>
      <c r="D670" s="832" t="s">
        <v>2909</v>
      </c>
      <c r="E670" s="832" t="s">
        <v>2919</v>
      </c>
      <c r="F670" s="832" t="s">
        <v>2978</v>
      </c>
      <c r="G670" s="832" t="s">
        <v>2979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252</v>
      </c>
      <c r="R670" s="837"/>
      <c r="S670" s="850">
        <v>252</v>
      </c>
    </row>
    <row r="671" spans="1:19" ht="14.4" customHeight="1" x14ac:dyDescent="0.3">
      <c r="A671" s="831" t="s">
        <v>2923</v>
      </c>
      <c r="B671" s="832" t="s">
        <v>2924</v>
      </c>
      <c r="C671" s="832" t="s">
        <v>588</v>
      </c>
      <c r="D671" s="832" t="s">
        <v>2909</v>
      </c>
      <c r="E671" s="832" t="s">
        <v>2919</v>
      </c>
      <c r="F671" s="832" t="s">
        <v>3018</v>
      </c>
      <c r="G671" s="832" t="s">
        <v>3019</v>
      </c>
      <c r="H671" s="849"/>
      <c r="I671" s="849"/>
      <c r="J671" s="832"/>
      <c r="K671" s="832"/>
      <c r="L671" s="849"/>
      <c r="M671" s="849"/>
      <c r="N671" s="832"/>
      <c r="O671" s="832"/>
      <c r="P671" s="849">
        <v>5</v>
      </c>
      <c r="Q671" s="849">
        <v>635</v>
      </c>
      <c r="R671" s="837"/>
      <c r="S671" s="850">
        <v>127</v>
      </c>
    </row>
    <row r="672" spans="1:19" ht="14.4" customHeight="1" x14ac:dyDescent="0.3">
      <c r="A672" s="831" t="s">
        <v>2923</v>
      </c>
      <c r="B672" s="832" t="s">
        <v>2924</v>
      </c>
      <c r="C672" s="832" t="s">
        <v>588</v>
      </c>
      <c r="D672" s="832" t="s">
        <v>2909</v>
      </c>
      <c r="E672" s="832" t="s">
        <v>2919</v>
      </c>
      <c r="F672" s="832" t="s">
        <v>3045</v>
      </c>
      <c r="G672" s="832" t="s">
        <v>3043</v>
      </c>
      <c r="H672" s="849"/>
      <c r="I672" s="849"/>
      <c r="J672" s="832"/>
      <c r="K672" s="832"/>
      <c r="L672" s="849"/>
      <c r="M672" s="849"/>
      <c r="N672" s="832"/>
      <c r="O672" s="832"/>
      <c r="P672" s="849">
        <v>2</v>
      </c>
      <c r="Q672" s="849">
        <v>762</v>
      </c>
      <c r="R672" s="837"/>
      <c r="S672" s="850">
        <v>381</v>
      </c>
    </row>
    <row r="673" spans="1:19" ht="14.4" customHeight="1" x14ac:dyDescent="0.3">
      <c r="A673" s="831" t="s">
        <v>2923</v>
      </c>
      <c r="B673" s="832" t="s">
        <v>2924</v>
      </c>
      <c r="C673" s="832" t="s">
        <v>588</v>
      </c>
      <c r="D673" s="832" t="s">
        <v>2889</v>
      </c>
      <c r="E673" s="832" t="s">
        <v>2919</v>
      </c>
      <c r="F673" s="832" t="s">
        <v>2978</v>
      </c>
      <c r="G673" s="832" t="s">
        <v>2980</v>
      </c>
      <c r="H673" s="849"/>
      <c r="I673" s="849"/>
      <c r="J673" s="832"/>
      <c r="K673" s="832"/>
      <c r="L673" s="849"/>
      <c r="M673" s="849"/>
      <c r="N673" s="832"/>
      <c r="O673" s="832"/>
      <c r="P673" s="849">
        <v>4</v>
      </c>
      <c r="Q673" s="849">
        <v>1008</v>
      </c>
      <c r="R673" s="837"/>
      <c r="S673" s="850">
        <v>252</v>
      </c>
    </row>
    <row r="674" spans="1:19" ht="14.4" customHeight="1" x14ac:dyDescent="0.3">
      <c r="A674" s="831" t="s">
        <v>2923</v>
      </c>
      <c r="B674" s="832" t="s">
        <v>2924</v>
      </c>
      <c r="C674" s="832" t="s">
        <v>588</v>
      </c>
      <c r="D674" s="832" t="s">
        <v>2889</v>
      </c>
      <c r="E674" s="832" t="s">
        <v>2919</v>
      </c>
      <c r="F674" s="832" t="s">
        <v>3018</v>
      </c>
      <c r="G674" s="832" t="s">
        <v>3020</v>
      </c>
      <c r="H674" s="849"/>
      <c r="I674" s="849"/>
      <c r="J674" s="832"/>
      <c r="K674" s="832"/>
      <c r="L674" s="849"/>
      <c r="M674" s="849"/>
      <c r="N674" s="832"/>
      <c r="O674" s="832"/>
      <c r="P674" s="849">
        <v>10</v>
      </c>
      <c r="Q674" s="849">
        <v>1270</v>
      </c>
      <c r="R674" s="837"/>
      <c r="S674" s="850">
        <v>127</v>
      </c>
    </row>
    <row r="675" spans="1:19" ht="14.4" customHeight="1" x14ac:dyDescent="0.3">
      <c r="A675" s="831" t="s">
        <v>2923</v>
      </c>
      <c r="B675" s="832" t="s">
        <v>2924</v>
      </c>
      <c r="C675" s="832" t="s">
        <v>588</v>
      </c>
      <c r="D675" s="832" t="s">
        <v>2889</v>
      </c>
      <c r="E675" s="832" t="s">
        <v>2919</v>
      </c>
      <c r="F675" s="832" t="s">
        <v>3023</v>
      </c>
      <c r="G675" s="832" t="s">
        <v>3025</v>
      </c>
      <c r="H675" s="849"/>
      <c r="I675" s="849"/>
      <c r="J675" s="832"/>
      <c r="K675" s="832"/>
      <c r="L675" s="849"/>
      <c r="M675" s="849"/>
      <c r="N675" s="832"/>
      <c r="O675" s="832"/>
      <c r="P675" s="849">
        <v>2</v>
      </c>
      <c r="Q675" s="849">
        <v>992</v>
      </c>
      <c r="R675" s="837"/>
      <c r="S675" s="850">
        <v>496</v>
      </c>
    </row>
    <row r="676" spans="1:19" ht="14.4" customHeight="1" x14ac:dyDescent="0.3">
      <c r="A676" s="831" t="s">
        <v>2923</v>
      </c>
      <c r="B676" s="832" t="s">
        <v>2924</v>
      </c>
      <c r="C676" s="832" t="s">
        <v>588</v>
      </c>
      <c r="D676" s="832" t="s">
        <v>2889</v>
      </c>
      <c r="E676" s="832" t="s">
        <v>2919</v>
      </c>
      <c r="F676" s="832" t="s">
        <v>3042</v>
      </c>
      <c r="G676" s="832" t="s">
        <v>3044</v>
      </c>
      <c r="H676" s="849"/>
      <c r="I676" s="849"/>
      <c r="J676" s="832"/>
      <c r="K676" s="832"/>
      <c r="L676" s="849"/>
      <c r="M676" s="849"/>
      <c r="N676" s="832"/>
      <c r="O676" s="832"/>
      <c r="P676" s="849">
        <v>2</v>
      </c>
      <c r="Q676" s="849">
        <v>616</v>
      </c>
      <c r="R676" s="837"/>
      <c r="S676" s="850">
        <v>308</v>
      </c>
    </row>
    <row r="677" spans="1:19" ht="14.4" customHeight="1" x14ac:dyDescent="0.3">
      <c r="A677" s="831" t="s">
        <v>2923</v>
      </c>
      <c r="B677" s="832" t="s">
        <v>2924</v>
      </c>
      <c r="C677" s="832" t="s">
        <v>591</v>
      </c>
      <c r="D677" s="832" t="s">
        <v>1459</v>
      </c>
      <c r="E677" s="832" t="s">
        <v>2919</v>
      </c>
      <c r="F677" s="832" t="s">
        <v>2978</v>
      </c>
      <c r="G677" s="832" t="s">
        <v>2979</v>
      </c>
      <c r="H677" s="849">
        <v>1</v>
      </c>
      <c r="I677" s="849">
        <v>251</v>
      </c>
      <c r="J677" s="832"/>
      <c r="K677" s="832">
        <v>251</v>
      </c>
      <c r="L677" s="849"/>
      <c r="M677" s="849"/>
      <c r="N677" s="832"/>
      <c r="O677" s="832"/>
      <c r="P677" s="849">
        <v>2</v>
      </c>
      <c r="Q677" s="849">
        <v>504</v>
      </c>
      <c r="R677" s="837"/>
      <c r="S677" s="850">
        <v>252</v>
      </c>
    </row>
    <row r="678" spans="1:19" ht="14.4" customHeight="1" x14ac:dyDescent="0.3">
      <c r="A678" s="831" t="s">
        <v>2923</v>
      </c>
      <c r="B678" s="832" t="s">
        <v>2924</v>
      </c>
      <c r="C678" s="832" t="s">
        <v>591</v>
      </c>
      <c r="D678" s="832" t="s">
        <v>1459</v>
      </c>
      <c r="E678" s="832" t="s">
        <v>2919</v>
      </c>
      <c r="F678" s="832" t="s">
        <v>3018</v>
      </c>
      <c r="G678" s="832" t="s">
        <v>3019</v>
      </c>
      <c r="H678" s="849">
        <v>8</v>
      </c>
      <c r="I678" s="849">
        <v>1008</v>
      </c>
      <c r="J678" s="832"/>
      <c r="K678" s="832">
        <v>126</v>
      </c>
      <c r="L678" s="849"/>
      <c r="M678" s="849"/>
      <c r="N678" s="832"/>
      <c r="O678" s="832"/>
      <c r="P678" s="849">
        <v>4</v>
      </c>
      <c r="Q678" s="849">
        <v>508</v>
      </c>
      <c r="R678" s="837"/>
      <c r="S678" s="850">
        <v>127</v>
      </c>
    </row>
    <row r="679" spans="1:19" ht="14.4" customHeight="1" x14ac:dyDescent="0.3">
      <c r="A679" s="831" t="s">
        <v>2923</v>
      </c>
      <c r="B679" s="832" t="s">
        <v>2924</v>
      </c>
      <c r="C679" s="832" t="s">
        <v>591</v>
      </c>
      <c r="D679" s="832" t="s">
        <v>1459</v>
      </c>
      <c r="E679" s="832" t="s">
        <v>2919</v>
      </c>
      <c r="F679" s="832" t="s">
        <v>3018</v>
      </c>
      <c r="G679" s="832" t="s">
        <v>3020</v>
      </c>
      <c r="H679" s="849">
        <v>8</v>
      </c>
      <c r="I679" s="849">
        <v>1008</v>
      </c>
      <c r="J679" s="832"/>
      <c r="K679" s="832">
        <v>126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2923</v>
      </c>
      <c r="B680" s="832" t="s">
        <v>2924</v>
      </c>
      <c r="C680" s="832" t="s">
        <v>591</v>
      </c>
      <c r="D680" s="832" t="s">
        <v>1459</v>
      </c>
      <c r="E680" s="832" t="s">
        <v>2919</v>
      </c>
      <c r="F680" s="832" t="s">
        <v>3026</v>
      </c>
      <c r="G680" s="832" t="s">
        <v>3024</v>
      </c>
      <c r="H680" s="849"/>
      <c r="I680" s="849"/>
      <c r="J680" s="832"/>
      <c r="K680" s="832"/>
      <c r="L680" s="849"/>
      <c r="M680" s="849"/>
      <c r="N680" s="832"/>
      <c r="O680" s="832"/>
      <c r="P680" s="849">
        <v>2</v>
      </c>
      <c r="Q680" s="849">
        <v>1138</v>
      </c>
      <c r="R680" s="837"/>
      <c r="S680" s="850">
        <v>569</v>
      </c>
    </row>
    <row r="681" spans="1:19" ht="14.4" customHeight="1" x14ac:dyDescent="0.3">
      <c r="A681" s="831" t="s">
        <v>2923</v>
      </c>
      <c r="B681" s="832" t="s">
        <v>2924</v>
      </c>
      <c r="C681" s="832" t="s">
        <v>591</v>
      </c>
      <c r="D681" s="832" t="s">
        <v>1459</v>
      </c>
      <c r="E681" s="832" t="s">
        <v>2919</v>
      </c>
      <c r="F681" s="832" t="s">
        <v>3042</v>
      </c>
      <c r="G681" s="832" t="s">
        <v>3044</v>
      </c>
      <c r="H681" s="849">
        <v>4</v>
      </c>
      <c r="I681" s="849">
        <v>1228</v>
      </c>
      <c r="J681" s="832"/>
      <c r="K681" s="832">
        <v>307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2923</v>
      </c>
      <c r="B682" s="832" t="s">
        <v>2924</v>
      </c>
      <c r="C682" s="832" t="s">
        <v>591</v>
      </c>
      <c r="D682" s="832" t="s">
        <v>1459</v>
      </c>
      <c r="E682" s="832" t="s">
        <v>2919</v>
      </c>
      <c r="F682" s="832" t="s">
        <v>3045</v>
      </c>
      <c r="G682" s="832" t="s">
        <v>3043</v>
      </c>
      <c r="H682" s="849">
        <v>3</v>
      </c>
      <c r="I682" s="849">
        <v>1140</v>
      </c>
      <c r="J682" s="832"/>
      <c r="K682" s="832">
        <v>380</v>
      </c>
      <c r="L682" s="849"/>
      <c r="M682" s="849"/>
      <c r="N682" s="832"/>
      <c r="O682" s="832"/>
      <c r="P682" s="849">
        <v>5</v>
      </c>
      <c r="Q682" s="849">
        <v>1905</v>
      </c>
      <c r="R682" s="837"/>
      <c r="S682" s="850">
        <v>381</v>
      </c>
    </row>
    <row r="683" spans="1:19" ht="14.4" customHeight="1" x14ac:dyDescent="0.3">
      <c r="A683" s="831" t="s">
        <v>2923</v>
      </c>
      <c r="B683" s="832" t="s">
        <v>2924</v>
      </c>
      <c r="C683" s="832" t="s">
        <v>591</v>
      </c>
      <c r="D683" s="832" t="s">
        <v>2871</v>
      </c>
      <c r="E683" s="832" t="s">
        <v>2919</v>
      </c>
      <c r="F683" s="832" t="s">
        <v>2978</v>
      </c>
      <c r="G683" s="832" t="s">
        <v>2979</v>
      </c>
      <c r="H683" s="849"/>
      <c r="I683" s="849"/>
      <c r="J683" s="832"/>
      <c r="K683" s="832"/>
      <c r="L683" s="849">
        <v>1</v>
      </c>
      <c r="M683" s="849">
        <v>251</v>
      </c>
      <c r="N683" s="832">
        <v>1</v>
      </c>
      <c r="O683" s="832">
        <v>251</v>
      </c>
      <c r="P683" s="849"/>
      <c r="Q683" s="849"/>
      <c r="R683" s="837"/>
      <c r="S683" s="850"/>
    </row>
    <row r="684" spans="1:19" ht="14.4" customHeight="1" x14ac:dyDescent="0.3">
      <c r="A684" s="831" t="s">
        <v>2923</v>
      </c>
      <c r="B684" s="832" t="s">
        <v>2924</v>
      </c>
      <c r="C684" s="832" t="s">
        <v>591</v>
      </c>
      <c r="D684" s="832" t="s">
        <v>2871</v>
      </c>
      <c r="E684" s="832" t="s">
        <v>2919</v>
      </c>
      <c r="F684" s="832" t="s">
        <v>3018</v>
      </c>
      <c r="G684" s="832" t="s">
        <v>3019</v>
      </c>
      <c r="H684" s="849"/>
      <c r="I684" s="849"/>
      <c r="J684" s="832"/>
      <c r="K684" s="832"/>
      <c r="L684" s="849">
        <v>1</v>
      </c>
      <c r="M684" s="849">
        <v>126</v>
      </c>
      <c r="N684" s="832">
        <v>1</v>
      </c>
      <c r="O684" s="832">
        <v>126</v>
      </c>
      <c r="P684" s="849"/>
      <c r="Q684" s="849"/>
      <c r="R684" s="837"/>
      <c r="S684" s="850"/>
    </row>
    <row r="685" spans="1:19" ht="14.4" customHeight="1" x14ac:dyDescent="0.3">
      <c r="A685" s="831" t="s">
        <v>2923</v>
      </c>
      <c r="B685" s="832" t="s">
        <v>2924</v>
      </c>
      <c r="C685" s="832" t="s">
        <v>591</v>
      </c>
      <c r="D685" s="832" t="s">
        <v>2871</v>
      </c>
      <c r="E685" s="832" t="s">
        <v>2919</v>
      </c>
      <c r="F685" s="832" t="s">
        <v>3045</v>
      </c>
      <c r="G685" s="832" t="s">
        <v>3043</v>
      </c>
      <c r="H685" s="849"/>
      <c r="I685" s="849"/>
      <c r="J685" s="832"/>
      <c r="K685" s="832"/>
      <c r="L685" s="849">
        <v>2</v>
      </c>
      <c r="M685" s="849">
        <v>760</v>
      </c>
      <c r="N685" s="832">
        <v>1</v>
      </c>
      <c r="O685" s="832">
        <v>380</v>
      </c>
      <c r="P685" s="849"/>
      <c r="Q685" s="849"/>
      <c r="R685" s="837"/>
      <c r="S685" s="850"/>
    </row>
    <row r="686" spans="1:19" ht="14.4" customHeight="1" x14ac:dyDescent="0.3">
      <c r="A686" s="831" t="s">
        <v>2923</v>
      </c>
      <c r="B686" s="832" t="s">
        <v>2924</v>
      </c>
      <c r="C686" s="832" t="s">
        <v>591</v>
      </c>
      <c r="D686" s="832" t="s">
        <v>1461</v>
      </c>
      <c r="E686" s="832" t="s">
        <v>2919</v>
      </c>
      <c r="F686" s="832" t="s">
        <v>2978</v>
      </c>
      <c r="G686" s="832" t="s">
        <v>2980</v>
      </c>
      <c r="H686" s="849"/>
      <c r="I686" s="849"/>
      <c r="J686" s="832"/>
      <c r="K686" s="832"/>
      <c r="L686" s="849"/>
      <c r="M686" s="849"/>
      <c r="N686" s="832"/>
      <c r="O686" s="832"/>
      <c r="P686" s="849">
        <v>3</v>
      </c>
      <c r="Q686" s="849">
        <v>756</v>
      </c>
      <c r="R686" s="837"/>
      <c r="S686" s="850">
        <v>252</v>
      </c>
    </row>
    <row r="687" spans="1:19" ht="14.4" customHeight="1" x14ac:dyDescent="0.3">
      <c r="A687" s="831" t="s">
        <v>2923</v>
      </c>
      <c r="B687" s="832" t="s">
        <v>2924</v>
      </c>
      <c r="C687" s="832" t="s">
        <v>591</v>
      </c>
      <c r="D687" s="832" t="s">
        <v>1461</v>
      </c>
      <c r="E687" s="832" t="s">
        <v>2919</v>
      </c>
      <c r="F687" s="832" t="s">
        <v>3018</v>
      </c>
      <c r="G687" s="832" t="s">
        <v>3020</v>
      </c>
      <c r="H687" s="849"/>
      <c r="I687" s="849"/>
      <c r="J687" s="832"/>
      <c r="K687" s="832"/>
      <c r="L687" s="849"/>
      <c r="M687" s="849"/>
      <c r="N687" s="832"/>
      <c r="O687" s="832"/>
      <c r="P687" s="849">
        <v>3</v>
      </c>
      <c r="Q687" s="849">
        <v>381</v>
      </c>
      <c r="R687" s="837"/>
      <c r="S687" s="850">
        <v>127</v>
      </c>
    </row>
    <row r="688" spans="1:19" ht="14.4" customHeight="1" x14ac:dyDescent="0.3">
      <c r="A688" s="831" t="s">
        <v>2923</v>
      </c>
      <c r="B688" s="832" t="s">
        <v>2924</v>
      </c>
      <c r="C688" s="832" t="s">
        <v>591</v>
      </c>
      <c r="D688" s="832" t="s">
        <v>1461</v>
      </c>
      <c r="E688" s="832" t="s">
        <v>2919</v>
      </c>
      <c r="F688" s="832" t="s">
        <v>3042</v>
      </c>
      <c r="G688" s="832" t="s">
        <v>3044</v>
      </c>
      <c r="H688" s="849"/>
      <c r="I688" s="849"/>
      <c r="J688" s="832"/>
      <c r="K688" s="832"/>
      <c r="L688" s="849"/>
      <c r="M688" s="849"/>
      <c r="N688" s="832"/>
      <c r="O688" s="832"/>
      <c r="P688" s="849">
        <v>8</v>
      </c>
      <c r="Q688" s="849">
        <v>2464</v>
      </c>
      <c r="R688" s="837"/>
      <c r="S688" s="850">
        <v>308</v>
      </c>
    </row>
    <row r="689" spans="1:19" ht="14.4" customHeight="1" x14ac:dyDescent="0.3">
      <c r="A689" s="831" t="s">
        <v>2923</v>
      </c>
      <c r="B689" s="832" t="s">
        <v>2924</v>
      </c>
      <c r="C689" s="832" t="s">
        <v>591</v>
      </c>
      <c r="D689" s="832" t="s">
        <v>2872</v>
      </c>
      <c r="E689" s="832" t="s">
        <v>2919</v>
      </c>
      <c r="F689" s="832" t="s">
        <v>2978</v>
      </c>
      <c r="G689" s="832" t="s">
        <v>2980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252</v>
      </c>
      <c r="R689" s="837"/>
      <c r="S689" s="850">
        <v>252</v>
      </c>
    </row>
    <row r="690" spans="1:19" ht="14.4" customHeight="1" x14ac:dyDescent="0.3">
      <c r="A690" s="831" t="s">
        <v>2923</v>
      </c>
      <c r="B690" s="832" t="s">
        <v>2924</v>
      </c>
      <c r="C690" s="832" t="s">
        <v>591</v>
      </c>
      <c r="D690" s="832" t="s">
        <v>2872</v>
      </c>
      <c r="E690" s="832" t="s">
        <v>2919</v>
      </c>
      <c r="F690" s="832" t="s">
        <v>3018</v>
      </c>
      <c r="G690" s="832" t="s">
        <v>3020</v>
      </c>
      <c r="H690" s="849"/>
      <c r="I690" s="849"/>
      <c r="J690" s="832"/>
      <c r="K690" s="832"/>
      <c r="L690" s="849"/>
      <c r="M690" s="849"/>
      <c r="N690" s="832"/>
      <c r="O690" s="832"/>
      <c r="P690" s="849">
        <v>2</v>
      </c>
      <c r="Q690" s="849">
        <v>254</v>
      </c>
      <c r="R690" s="837"/>
      <c r="S690" s="850">
        <v>127</v>
      </c>
    </row>
    <row r="691" spans="1:19" ht="14.4" customHeight="1" x14ac:dyDescent="0.3">
      <c r="A691" s="831" t="s">
        <v>2923</v>
      </c>
      <c r="B691" s="832" t="s">
        <v>2924</v>
      </c>
      <c r="C691" s="832" t="s">
        <v>591</v>
      </c>
      <c r="D691" s="832" t="s">
        <v>2872</v>
      </c>
      <c r="E691" s="832" t="s">
        <v>2919</v>
      </c>
      <c r="F691" s="832" t="s">
        <v>3029</v>
      </c>
      <c r="G691" s="832" t="s">
        <v>3031</v>
      </c>
      <c r="H691" s="849"/>
      <c r="I691" s="849"/>
      <c r="J691" s="832"/>
      <c r="K691" s="832"/>
      <c r="L691" s="849"/>
      <c r="M691" s="849"/>
      <c r="N691" s="832"/>
      <c r="O691" s="832"/>
      <c r="P691" s="849">
        <v>2</v>
      </c>
      <c r="Q691" s="849">
        <v>928</v>
      </c>
      <c r="R691" s="837"/>
      <c r="S691" s="850">
        <v>464</v>
      </c>
    </row>
    <row r="692" spans="1:19" ht="14.4" customHeight="1" x14ac:dyDescent="0.3">
      <c r="A692" s="831" t="s">
        <v>2923</v>
      </c>
      <c r="B692" s="832" t="s">
        <v>2924</v>
      </c>
      <c r="C692" s="832" t="s">
        <v>591</v>
      </c>
      <c r="D692" s="832" t="s">
        <v>1463</v>
      </c>
      <c r="E692" s="832" t="s">
        <v>2919</v>
      </c>
      <c r="F692" s="832" t="s">
        <v>2978</v>
      </c>
      <c r="G692" s="832" t="s">
        <v>2979</v>
      </c>
      <c r="H692" s="849">
        <v>3</v>
      </c>
      <c r="I692" s="849">
        <v>753</v>
      </c>
      <c r="J692" s="832"/>
      <c r="K692" s="832">
        <v>251</v>
      </c>
      <c r="L692" s="849"/>
      <c r="M692" s="849"/>
      <c r="N692" s="832"/>
      <c r="O692" s="832"/>
      <c r="P692" s="849"/>
      <c r="Q692" s="849"/>
      <c r="R692" s="837"/>
      <c r="S692" s="850"/>
    </row>
    <row r="693" spans="1:19" ht="14.4" customHeight="1" x14ac:dyDescent="0.3">
      <c r="A693" s="831" t="s">
        <v>2923</v>
      </c>
      <c r="B693" s="832" t="s">
        <v>2924</v>
      </c>
      <c r="C693" s="832" t="s">
        <v>591</v>
      </c>
      <c r="D693" s="832" t="s">
        <v>1463</v>
      </c>
      <c r="E693" s="832" t="s">
        <v>2919</v>
      </c>
      <c r="F693" s="832" t="s">
        <v>2978</v>
      </c>
      <c r="G693" s="832" t="s">
        <v>2980</v>
      </c>
      <c r="H693" s="849"/>
      <c r="I693" s="849"/>
      <c r="J693" s="832"/>
      <c r="K693" s="832"/>
      <c r="L693" s="849">
        <v>1</v>
      </c>
      <c r="M693" s="849">
        <v>251</v>
      </c>
      <c r="N693" s="832">
        <v>1</v>
      </c>
      <c r="O693" s="832">
        <v>251</v>
      </c>
      <c r="P693" s="849"/>
      <c r="Q693" s="849"/>
      <c r="R693" s="837"/>
      <c r="S693" s="850"/>
    </row>
    <row r="694" spans="1:19" ht="14.4" customHeight="1" x14ac:dyDescent="0.3">
      <c r="A694" s="831" t="s">
        <v>2923</v>
      </c>
      <c r="B694" s="832" t="s">
        <v>2924</v>
      </c>
      <c r="C694" s="832" t="s">
        <v>591</v>
      </c>
      <c r="D694" s="832" t="s">
        <v>1463</v>
      </c>
      <c r="E694" s="832" t="s">
        <v>2919</v>
      </c>
      <c r="F694" s="832" t="s">
        <v>3018</v>
      </c>
      <c r="G694" s="832" t="s">
        <v>3019</v>
      </c>
      <c r="H694" s="849">
        <v>3</v>
      </c>
      <c r="I694" s="849">
        <v>378</v>
      </c>
      <c r="J694" s="832"/>
      <c r="K694" s="832">
        <v>126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2923</v>
      </c>
      <c r="B695" s="832" t="s">
        <v>2924</v>
      </c>
      <c r="C695" s="832" t="s">
        <v>591</v>
      </c>
      <c r="D695" s="832" t="s">
        <v>1463</v>
      </c>
      <c r="E695" s="832" t="s">
        <v>2919</v>
      </c>
      <c r="F695" s="832" t="s">
        <v>3018</v>
      </c>
      <c r="G695" s="832" t="s">
        <v>3020</v>
      </c>
      <c r="H695" s="849"/>
      <c r="I695" s="849"/>
      <c r="J695" s="832"/>
      <c r="K695" s="832"/>
      <c r="L695" s="849">
        <v>4</v>
      </c>
      <c r="M695" s="849">
        <v>504</v>
      </c>
      <c r="N695" s="832">
        <v>1</v>
      </c>
      <c r="O695" s="832">
        <v>126</v>
      </c>
      <c r="P695" s="849"/>
      <c r="Q695" s="849"/>
      <c r="R695" s="837"/>
      <c r="S695" s="850"/>
    </row>
    <row r="696" spans="1:19" ht="14.4" customHeight="1" x14ac:dyDescent="0.3">
      <c r="A696" s="831" t="s">
        <v>2923</v>
      </c>
      <c r="B696" s="832" t="s">
        <v>2924</v>
      </c>
      <c r="C696" s="832" t="s">
        <v>591</v>
      </c>
      <c r="D696" s="832" t="s">
        <v>1463</v>
      </c>
      <c r="E696" s="832" t="s">
        <v>2919</v>
      </c>
      <c r="F696" s="832" t="s">
        <v>3023</v>
      </c>
      <c r="G696" s="832" t="s">
        <v>3024</v>
      </c>
      <c r="H696" s="849">
        <v>7</v>
      </c>
      <c r="I696" s="849">
        <v>3465</v>
      </c>
      <c r="J696" s="832"/>
      <c r="K696" s="832">
        <v>495</v>
      </c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2923</v>
      </c>
      <c r="B697" s="832" t="s">
        <v>2924</v>
      </c>
      <c r="C697" s="832" t="s">
        <v>591</v>
      </c>
      <c r="D697" s="832" t="s">
        <v>1463</v>
      </c>
      <c r="E697" s="832" t="s">
        <v>2919</v>
      </c>
      <c r="F697" s="832" t="s">
        <v>3023</v>
      </c>
      <c r="G697" s="832" t="s">
        <v>3025</v>
      </c>
      <c r="H697" s="849"/>
      <c r="I697" s="849"/>
      <c r="J697" s="832"/>
      <c r="K697" s="832"/>
      <c r="L697" s="849">
        <v>1</v>
      </c>
      <c r="M697" s="849">
        <v>495</v>
      </c>
      <c r="N697" s="832">
        <v>1</v>
      </c>
      <c r="O697" s="832">
        <v>495</v>
      </c>
      <c r="P697" s="849"/>
      <c r="Q697" s="849"/>
      <c r="R697" s="837"/>
      <c r="S697" s="850"/>
    </row>
    <row r="698" spans="1:19" ht="14.4" customHeight="1" x14ac:dyDescent="0.3">
      <c r="A698" s="831" t="s">
        <v>2923</v>
      </c>
      <c r="B698" s="832" t="s">
        <v>2924</v>
      </c>
      <c r="C698" s="832" t="s">
        <v>591</v>
      </c>
      <c r="D698" s="832" t="s">
        <v>1463</v>
      </c>
      <c r="E698" s="832" t="s">
        <v>2919</v>
      </c>
      <c r="F698" s="832" t="s">
        <v>3039</v>
      </c>
      <c r="G698" s="832" t="s">
        <v>3040</v>
      </c>
      <c r="H698" s="849">
        <v>3</v>
      </c>
      <c r="I698" s="849">
        <v>255</v>
      </c>
      <c r="J698" s="832"/>
      <c r="K698" s="832">
        <v>85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2923</v>
      </c>
      <c r="B699" s="832" t="s">
        <v>2924</v>
      </c>
      <c r="C699" s="832" t="s">
        <v>591</v>
      </c>
      <c r="D699" s="832" t="s">
        <v>1463</v>
      </c>
      <c r="E699" s="832" t="s">
        <v>2919</v>
      </c>
      <c r="F699" s="832" t="s">
        <v>2993</v>
      </c>
      <c r="G699" s="832" t="s">
        <v>2994</v>
      </c>
      <c r="H699" s="849">
        <v>1</v>
      </c>
      <c r="I699" s="849">
        <v>120</v>
      </c>
      <c r="J699" s="832"/>
      <c r="K699" s="832">
        <v>120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2923</v>
      </c>
      <c r="B700" s="832" t="s">
        <v>2924</v>
      </c>
      <c r="C700" s="832" t="s">
        <v>591</v>
      </c>
      <c r="D700" s="832" t="s">
        <v>1463</v>
      </c>
      <c r="E700" s="832" t="s">
        <v>2919</v>
      </c>
      <c r="F700" s="832" t="s">
        <v>3042</v>
      </c>
      <c r="G700" s="832" t="s">
        <v>3044</v>
      </c>
      <c r="H700" s="849"/>
      <c r="I700" s="849"/>
      <c r="J700" s="832"/>
      <c r="K700" s="832"/>
      <c r="L700" s="849">
        <v>2</v>
      </c>
      <c r="M700" s="849">
        <v>614</v>
      </c>
      <c r="N700" s="832">
        <v>1</v>
      </c>
      <c r="O700" s="832">
        <v>307</v>
      </c>
      <c r="P700" s="849"/>
      <c r="Q700" s="849"/>
      <c r="R700" s="837"/>
      <c r="S700" s="850"/>
    </row>
    <row r="701" spans="1:19" ht="14.4" customHeight="1" x14ac:dyDescent="0.3">
      <c r="A701" s="831" t="s">
        <v>2923</v>
      </c>
      <c r="B701" s="832" t="s">
        <v>2924</v>
      </c>
      <c r="C701" s="832" t="s">
        <v>591</v>
      </c>
      <c r="D701" s="832" t="s">
        <v>2878</v>
      </c>
      <c r="E701" s="832" t="s">
        <v>2919</v>
      </c>
      <c r="F701" s="832" t="s">
        <v>2978</v>
      </c>
      <c r="G701" s="832" t="s">
        <v>2979</v>
      </c>
      <c r="H701" s="849">
        <v>1</v>
      </c>
      <c r="I701" s="849">
        <v>251</v>
      </c>
      <c r="J701" s="832"/>
      <c r="K701" s="832">
        <v>251</v>
      </c>
      <c r="L701" s="849"/>
      <c r="M701" s="849"/>
      <c r="N701" s="832"/>
      <c r="O701" s="832"/>
      <c r="P701" s="849"/>
      <c r="Q701" s="849"/>
      <c r="R701" s="837"/>
      <c r="S701" s="850"/>
    </row>
    <row r="702" spans="1:19" ht="14.4" customHeight="1" x14ac:dyDescent="0.3">
      <c r="A702" s="831" t="s">
        <v>2923</v>
      </c>
      <c r="B702" s="832" t="s">
        <v>2924</v>
      </c>
      <c r="C702" s="832" t="s">
        <v>591</v>
      </c>
      <c r="D702" s="832" t="s">
        <v>2878</v>
      </c>
      <c r="E702" s="832" t="s">
        <v>2919</v>
      </c>
      <c r="F702" s="832" t="s">
        <v>3026</v>
      </c>
      <c r="G702" s="832" t="s">
        <v>3024</v>
      </c>
      <c r="H702" s="849">
        <v>1</v>
      </c>
      <c r="I702" s="849">
        <v>568</v>
      </c>
      <c r="J702" s="832"/>
      <c r="K702" s="832">
        <v>568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2923</v>
      </c>
      <c r="B703" s="832" t="s">
        <v>2924</v>
      </c>
      <c r="C703" s="832" t="s">
        <v>591</v>
      </c>
      <c r="D703" s="832" t="s">
        <v>2879</v>
      </c>
      <c r="E703" s="832" t="s">
        <v>2919</v>
      </c>
      <c r="F703" s="832" t="s">
        <v>2978</v>
      </c>
      <c r="G703" s="832" t="s">
        <v>2979</v>
      </c>
      <c r="H703" s="849">
        <v>3</v>
      </c>
      <c r="I703" s="849">
        <v>753</v>
      </c>
      <c r="J703" s="832">
        <v>3</v>
      </c>
      <c r="K703" s="832">
        <v>251</v>
      </c>
      <c r="L703" s="849">
        <v>1</v>
      </c>
      <c r="M703" s="849">
        <v>251</v>
      </c>
      <c r="N703" s="832">
        <v>1</v>
      </c>
      <c r="O703" s="832">
        <v>251</v>
      </c>
      <c r="P703" s="849"/>
      <c r="Q703" s="849"/>
      <c r="R703" s="837"/>
      <c r="S703" s="850"/>
    </row>
    <row r="704" spans="1:19" ht="14.4" customHeight="1" x14ac:dyDescent="0.3">
      <c r="A704" s="831" t="s">
        <v>2923</v>
      </c>
      <c r="B704" s="832" t="s">
        <v>2924</v>
      </c>
      <c r="C704" s="832" t="s">
        <v>591</v>
      </c>
      <c r="D704" s="832" t="s">
        <v>2879</v>
      </c>
      <c r="E704" s="832" t="s">
        <v>2919</v>
      </c>
      <c r="F704" s="832" t="s">
        <v>3018</v>
      </c>
      <c r="G704" s="832" t="s">
        <v>3019</v>
      </c>
      <c r="H704" s="849">
        <v>2</v>
      </c>
      <c r="I704" s="849">
        <v>252</v>
      </c>
      <c r="J704" s="832">
        <v>2</v>
      </c>
      <c r="K704" s="832">
        <v>126</v>
      </c>
      <c r="L704" s="849">
        <v>1</v>
      </c>
      <c r="M704" s="849">
        <v>126</v>
      </c>
      <c r="N704" s="832">
        <v>1</v>
      </c>
      <c r="O704" s="832">
        <v>126</v>
      </c>
      <c r="P704" s="849"/>
      <c r="Q704" s="849"/>
      <c r="R704" s="837"/>
      <c r="S704" s="850"/>
    </row>
    <row r="705" spans="1:19" ht="14.4" customHeight="1" x14ac:dyDescent="0.3">
      <c r="A705" s="831" t="s">
        <v>2923</v>
      </c>
      <c r="B705" s="832" t="s">
        <v>2924</v>
      </c>
      <c r="C705" s="832" t="s">
        <v>591</v>
      </c>
      <c r="D705" s="832" t="s">
        <v>2879</v>
      </c>
      <c r="E705" s="832" t="s">
        <v>2919</v>
      </c>
      <c r="F705" s="832" t="s">
        <v>3023</v>
      </c>
      <c r="G705" s="832" t="s">
        <v>3024</v>
      </c>
      <c r="H705" s="849">
        <v>6</v>
      </c>
      <c r="I705" s="849">
        <v>2970</v>
      </c>
      <c r="J705" s="832">
        <v>3</v>
      </c>
      <c r="K705" s="832">
        <v>495</v>
      </c>
      <c r="L705" s="849">
        <v>2</v>
      </c>
      <c r="M705" s="849">
        <v>990</v>
      </c>
      <c r="N705" s="832">
        <v>1</v>
      </c>
      <c r="O705" s="832">
        <v>495</v>
      </c>
      <c r="P705" s="849"/>
      <c r="Q705" s="849"/>
      <c r="R705" s="837"/>
      <c r="S705" s="850"/>
    </row>
    <row r="706" spans="1:19" ht="14.4" customHeight="1" x14ac:dyDescent="0.3">
      <c r="A706" s="831" t="s">
        <v>2923</v>
      </c>
      <c r="B706" s="832" t="s">
        <v>2924</v>
      </c>
      <c r="C706" s="832" t="s">
        <v>591</v>
      </c>
      <c r="D706" s="832" t="s">
        <v>2879</v>
      </c>
      <c r="E706" s="832" t="s">
        <v>2919</v>
      </c>
      <c r="F706" s="832" t="s">
        <v>3046</v>
      </c>
      <c r="G706" s="832" t="s">
        <v>3047</v>
      </c>
      <c r="H706" s="849"/>
      <c r="I706" s="849"/>
      <c r="J706" s="832"/>
      <c r="K706" s="832"/>
      <c r="L706" s="849">
        <v>1</v>
      </c>
      <c r="M706" s="849">
        <v>272</v>
      </c>
      <c r="N706" s="832">
        <v>1</v>
      </c>
      <c r="O706" s="832">
        <v>272</v>
      </c>
      <c r="P706" s="849"/>
      <c r="Q706" s="849"/>
      <c r="R706" s="837"/>
      <c r="S706" s="850"/>
    </row>
    <row r="707" spans="1:19" ht="14.4" customHeight="1" x14ac:dyDescent="0.3">
      <c r="A707" s="831" t="s">
        <v>2923</v>
      </c>
      <c r="B707" s="832" t="s">
        <v>2924</v>
      </c>
      <c r="C707" s="832" t="s">
        <v>591</v>
      </c>
      <c r="D707" s="832" t="s">
        <v>1467</v>
      </c>
      <c r="E707" s="832" t="s">
        <v>2919</v>
      </c>
      <c r="F707" s="832" t="s">
        <v>2978</v>
      </c>
      <c r="G707" s="832" t="s">
        <v>2980</v>
      </c>
      <c r="H707" s="849">
        <v>1</v>
      </c>
      <c r="I707" s="849">
        <v>251</v>
      </c>
      <c r="J707" s="832"/>
      <c r="K707" s="832">
        <v>251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2923</v>
      </c>
      <c r="B708" s="832" t="s">
        <v>2924</v>
      </c>
      <c r="C708" s="832" t="s">
        <v>591</v>
      </c>
      <c r="D708" s="832" t="s">
        <v>1467</v>
      </c>
      <c r="E708" s="832" t="s">
        <v>2919</v>
      </c>
      <c r="F708" s="832" t="s">
        <v>3018</v>
      </c>
      <c r="G708" s="832" t="s">
        <v>3020</v>
      </c>
      <c r="H708" s="849">
        <v>1</v>
      </c>
      <c r="I708" s="849">
        <v>126</v>
      </c>
      <c r="J708" s="832"/>
      <c r="K708" s="832">
        <v>126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2923</v>
      </c>
      <c r="B709" s="832" t="s">
        <v>2924</v>
      </c>
      <c r="C709" s="832" t="s">
        <v>591</v>
      </c>
      <c r="D709" s="832" t="s">
        <v>1467</v>
      </c>
      <c r="E709" s="832" t="s">
        <v>2919</v>
      </c>
      <c r="F709" s="832" t="s">
        <v>3021</v>
      </c>
      <c r="G709" s="832" t="s">
        <v>3022</v>
      </c>
      <c r="H709" s="849">
        <v>2</v>
      </c>
      <c r="I709" s="849">
        <v>662</v>
      </c>
      <c r="J709" s="832"/>
      <c r="K709" s="832">
        <v>331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2923</v>
      </c>
      <c r="B710" s="832" t="s">
        <v>2924</v>
      </c>
      <c r="C710" s="832" t="s">
        <v>591</v>
      </c>
      <c r="D710" s="832" t="s">
        <v>2880</v>
      </c>
      <c r="E710" s="832" t="s">
        <v>2919</v>
      </c>
      <c r="F710" s="832" t="s">
        <v>2978</v>
      </c>
      <c r="G710" s="832" t="s">
        <v>2979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252</v>
      </c>
      <c r="R710" s="837"/>
      <c r="S710" s="850">
        <v>252</v>
      </c>
    </row>
    <row r="711" spans="1:19" ht="14.4" customHeight="1" x14ac:dyDescent="0.3">
      <c r="A711" s="831" t="s">
        <v>2923</v>
      </c>
      <c r="B711" s="832" t="s">
        <v>2924</v>
      </c>
      <c r="C711" s="832" t="s">
        <v>591</v>
      </c>
      <c r="D711" s="832" t="s">
        <v>2880</v>
      </c>
      <c r="E711" s="832" t="s">
        <v>2919</v>
      </c>
      <c r="F711" s="832" t="s">
        <v>2978</v>
      </c>
      <c r="G711" s="832" t="s">
        <v>2980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252</v>
      </c>
      <c r="R711" s="837"/>
      <c r="S711" s="850">
        <v>252</v>
      </c>
    </row>
    <row r="712" spans="1:19" ht="14.4" customHeight="1" x14ac:dyDescent="0.3">
      <c r="A712" s="831" t="s">
        <v>2923</v>
      </c>
      <c r="B712" s="832" t="s">
        <v>2924</v>
      </c>
      <c r="C712" s="832" t="s">
        <v>591</v>
      </c>
      <c r="D712" s="832" t="s">
        <v>2880</v>
      </c>
      <c r="E712" s="832" t="s">
        <v>2919</v>
      </c>
      <c r="F712" s="832" t="s">
        <v>3018</v>
      </c>
      <c r="G712" s="832" t="s">
        <v>3019</v>
      </c>
      <c r="H712" s="849"/>
      <c r="I712" s="849"/>
      <c r="J712" s="832"/>
      <c r="K712" s="832"/>
      <c r="L712" s="849"/>
      <c r="M712" s="849"/>
      <c r="N712" s="832"/>
      <c r="O712" s="832"/>
      <c r="P712" s="849">
        <v>4</v>
      </c>
      <c r="Q712" s="849">
        <v>508</v>
      </c>
      <c r="R712" s="837"/>
      <c r="S712" s="850">
        <v>127</v>
      </c>
    </row>
    <row r="713" spans="1:19" ht="14.4" customHeight="1" x14ac:dyDescent="0.3">
      <c r="A713" s="831" t="s">
        <v>2923</v>
      </c>
      <c r="B713" s="832" t="s">
        <v>2924</v>
      </c>
      <c r="C713" s="832" t="s">
        <v>591</v>
      </c>
      <c r="D713" s="832" t="s">
        <v>2880</v>
      </c>
      <c r="E713" s="832" t="s">
        <v>2919</v>
      </c>
      <c r="F713" s="832" t="s">
        <v>3018</v>
      </c>
      <c r="G713" s="832" t="s">
        <v>3020</v>
      </c>
      <c r="H713" s="849"/>
      <c r="I713" s="849"/>
      <c r="J713" s="832"/>
      <c r="K713" s="832"/>
      <c r="L713" s="849"/>
      <c r="M713" s="849"/>
      <c r="N713" s="832"/>
      <c r="O713" s="832"/>
      <c r="P713" s="849">
        <v>1</v>
      </c>
      <c r="Q713" s="849">
        <v>127</v>
      </c>
      <c r="R713" s="837"/>
      <c r="S713" s="850">
        <v>127</v>
      </c>
    </row>
    <row r="714" spans="1:19" ht="14.4" customHeight="1" x14ac:dyDescent="0.3">
      <c r="A714" s="831" t="s">
        <v>2923</v>
      </c>
      <c r="B714" s="832" t="s">
        <v>2924</v>
      </c>
      <c r="C714" s="832" t="s">
        <v>591</v>
      </c>
      <c r="D714" s="832" t="s">
        <v>2880</v>
      </c>
      <c r="E714" s="832" t="s">
        <v>2919</v>
      </c>
      <c r="F714" s="832" t="s">
        <v>3029</v>
      </c>
      <c r="G714" s="832" t="s">
        <v>3030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464</v>
      </c>
      <c r="R714" s="837"/>
      <c r="S714" s="850">
        <v>464</v>
      </c>
    </row>
    <row r="715" spans="1:19" ht="14.4" customHeight="1" x14ac:dyDescent="0.3">
      <c r="A715" s="831" t="s">
        <v>2923</v>
      </c>
      <c r="B715" s="832" t="s">
        <v>2924</v>
      </c>
      <c r="C715" s="832" t="s">
        <v>591</v>
      </c>
      <c r="D715" s="832" t="s">
        <v>2880</v>
      </c>
      <c r="E715" s="832" t="s">
        <v>2919</v>
      </c>
      <c r="F715" s="832" t="s">
        <v>3045</v>
      </c>
      <c r="G715" s="832" t="s">
        <v>3044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381</v>
      </c>
      <c r="R715" s="837"/>
      <c r="S715" s="850">
        <v>381</v>
      </c>
    </row>
    <row r="716" spans="1:19" ht="14.4" customHeight="1" x14ac:dyDescent="0.3">
      <c r="A716" s="831" t="s">
        <v>2923</v>
      </c>
      <c r="B716" s="832" t="s">
        <v>2924</v>
      </c>
      <c r="C716" s="832" t="s">
        <v>591</v>
      </c>
      <c r="D716" s="832" t="s">
        <v>2881</v>
      </c>
      <c r="E716" s="832" t="s">
        <v>2919</v>
      </c>
      <c r="F716" s="832" t="s">
        <v>3018</v>
      </c>
      <c r="G716" s="832" t="s">
        <v>3020</v>
      </c>
      <c r="H716" s="849"/>
      <c r="I716" s="849"/>
      <c r="J716" s="832"/>
      <c r="K716" s="832"/>
      <c r="L716" s="849">
        <v>2</v>
      </c>
      <c r="M716" s="849">
        <v>252</v>
      </c>
      <c r="N716" s="832">
        <v>1</v>
      </c>
      <c r="O716" s="832">
        <v>126</v>
      </c>
      <c r="P716" s="849"/>
      <c r="Q716" s="849"/>
      <c r="R716" s="837"/>
      <c r="S716" s="850"/>
    </row>
    <row r="717" spans="1:19" ht="14.4" customHeight="1" x14ac:dyDescent="0.3">
      <c r="A717" s="831" t="s">
        <v>2923</v>
      </c>
      <c r="B717" s="832" t="s">
        <v>2924</v>
      </c>
      <c r="C717" s="832" t="s">
        <v>591</v>
      </c>
      <c r="D717" s="832" t="s">
        <v>2881</v>
      </c>
      <c r="E717" s="832" t="s">
        <v>2919</v>
      </c>
      <c r="F717" s="832" t="s">
        <v>3049</v>
      </c>
      <c r="G717" s="832" t="s">
        <v>3031</v>
      </c>
      <c r="H717" s="849"/>
      <c r="I717" s="849"/>
      <c r="J717" s="832"/>
      <c r="K717" s="832"/>
      <c r="L717" s="849">
        <v>2</v>
      </c>
      <c r="M717" s="849">
        <v>706</v>
      </c>
      <c r="N717" s="832">
        <v>1</v>
      </c>
      <c r="O717" s="832">
        <v>353</v>
      </c>
      <c r="P717" s="849"/>
      <c r="Q717" s="849"/>
      <c r="R717" s="837"/>
      <c r="S717" s="850"/>
    </row>
    <row r="718" spans="1:19" ht="14.4" customHeight="1" x14ac:dyDescent="0.3">
      <c r="A718" s="831" t="s">
        <v>2923</v>
      </c>
      <c r="B718" s="832" t="s">
        <v>2924</v>
      </c>
      <c r="C718" s="832" t="s">
        <v>591</v>
      </c>
      <c r="D718" s="832" t="s">
        <v>1471</v>
      </c>
      <c r="E718" s="832" t="s">
        <v>2919</v>
      </c>
      <c r="F718" s="832" t="s">
        <v>2978</v>
      </c>
      <c r="G718" s="832" t="s">
        <v>2979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252</v>
      </c>
      <c r="R718" s="837"/>
      <c r="S718" s="850">
        <v>252</v>
      </c>
    </row>
    <row r="719" spans="1:19" ht="14.4" customHeight="1" x14ac:dyDescent="0.3">
      <c r="A719" s="831" t="s">
        <v>2923</v>
      </c>
      <c r="B719" s="832" t="s">
        <v>2924</v>
      </c>
      <c r="C719" s="832" t="s">
        <v>591</v>
      </c>
      <c r="D719" s="832" t="s">
        <v>1471</v>
      </c>
      <c r="E719" s="832" t="s">
        <v>2919</v>
      </c>
      <c r="F719" s="832" t="s">
        <v>3018</v>
      </c>
      <c r="G719" s="832" t="s">
        <v>3019</v>
      </c>
      <c r="H719" s="849"/>
      <c r="I719" s="849"/>
      <c r="J719" s="832"/>
      <c r="K719" s="832"/>
      <c r="L719" s="849"/>
      <c r="M719" s="849"/>
      <c r="N719" s="832"/>
      <c r="O719" s="832"/>
      <c r="P719" s="849">
        <v>4</v>
      </c>
      <c r="Q719" s="849">
        <v>508</v>
      </c>
      <c r="R719" s="837"/>
      <c r="S719" s="850">
        <v>127</v>
      </c>
    </row>
    <row r="720" spans="1:19" ht="14.4" customHeight="1" x14ac:dyDescent="0.3">
      <c r="A720" s="831" t="s">
        <v>2923</v>
      </c>
      <c r="B720" s="832" t="s">
        <v>2924</v>
      </c>
      <c r="C720" s="832" t="s">
        <v>591</v>
      </c>
      <c r="D720" s="832" t="s">
        <v>1471</v>
      </c>
      <c r="E720" s="832" t="s">
        <v>2919</v>
      </c>
      <c r="F720" s="832" t="s">
        <v>3042</v>
      </c>
      <c r="G720" s="832" t="s">
        <v>3043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308</v>
      </c>
      <c r="R720" s="837"/>
      <c r="S720" s="850">
        <v>308</v>
      </c>
    </row>
    <row r="721" spans="1:19" ht="14.4" customHeight="1" x14ac:dyDescent="0.3">
      <c r="A721" s="831" t="s">
        <v>2923</v>
      </c>
      <c r="B721" s="832" t="s">
        <v>2924</v>
      </c>
      <c r="C721" s="832" t="s">
        <v>591</v>
      </c>
      <c r="D721" s="832" t="s">
        <v>1472</v>
      </c>
      <c r="E721" s="832" t="s">
        <v>2919</v>
      </c>
      <c r="F721" s="832" t="s">
        <v>2978</v>
      </c>
      <c r="G721" s="832" t="s">
        <v>2979</v>
      </c>
      <c r="H721" s="849"/>
      <c r="I721" s="849"/>
      <c r="J721" s="832"/>
      <c r="K721" s="832"/>
      <c r="L721" s="849">
        <v>1</v>
      </c>
      <c r="M721" s="849">
        <v>251</v>
      </c>
      <c r="N721" s="832">
        <v>1</v>
      </c>
      <c r="O721" s="832">
        <v>251</v>
      </c>
      <c r="P721" s="849"/>
      <c r="Q721" s="849"/>
      <c r="R721" s="837"/>
      <c r="S721" s="850"/>
    </row>
    <row r="722" spans="1:19" ht="14.4" customHeight="1" x14ac:dyDescent="0.3">
      <c r="A722" s="831" t="s">
        <v>2923</v>
      </c>
      <c r="B722" s="832" t="s">
        <v>2924</v>
      </c>
      <c r="C722" s="832" t="s">
        <v>591</v>
      </c>
      <c r="D722" s="832" t="s">
        <v>1472</v>
      </c>
      <c r="E722" s="832" t="s">
        <v>2919</v>
      </c>
      <c r="F722" s="832" t="s">
        <v>2978</v>
      </c>
      <c r="G722" s="832" t="s">
        <v>2980</v>
      </c>
      <c r="H722" s="849">
        <v>1</v>
      </c>
      <c r="I722" s="849">
        <v>251</v>
      </c>
      <c r="J722" s="832"/>
      <c r="K722" s="832">
        <v>251</v>
      </c>
      <c r="L722" s="849"/>
      <c r="M722" s="849"/>
      <c r="N722" s="832"/>
      <c r="O722" s="832"/>
      <c r="P722" s="849"/>
      <c r="Q722" s="849"/>
      <c r="R722" s="837"/>
      <c r="S722" s="850"/>
    </row>
    <row r="723" spans="1:19" ht="14.4" customHeight="1" x14ac:dyDescent="0.3">
      <c r="A723" s="831" t="s">
        <v>2923</v>
      </c>
      <c r="B723" s="832" t="s">
        <v>2924</v>
      </c>
      <c r="C723" s="832" t="s">
        <v>591</v>
      </c>
      <c r="D723" s="832" t="s">
        <v>1472</v>
      </c>
      <c r="E723" s="832" t="s">
        <v>2919</v>
      </c>
      <c r="F723" s="832" t="s">
        <v>3018</v>
      </c>
      <c r="G723" s="832" t="s">
        <v>3019</v>
      </c>
      <c r="H723" s="849"/>
      <c r="I723" s="849"/>
      <c r="J723" s="832"/>
      <c r="K723" s="832"/>
      <c r="L723" s="849">
        <v>1</v>
      </c>
      <c r="M723" s="849">
        <v>126</v>
      </c>
      <c r="N723" s="832">
        <v>1</v>
      </c>
      <c r="O723" s="832">
        <v>126</v>
      </c>
      <c r="P723" s="849"/>
      <c r="Q723" s="849"/>
      <c r="R723" s="837"/>
      <c r="S723" s="850"/>
    </row>
    <row r="724" spans="1:19" ht="14.4" customHeight="1" x14ac:dyDescent="0.3">
      <c r="A724" s="831" t="s">
        <v>2923</v>
      </c>
      <c r="B724" s="832" t="s">
        <v>2924</v>
      </c>
      <c r="C724" s="832" t="s">
        <v>591</v>
      </c>
      <c r="D724" s="832" t="s">
        <v>1472</v>
      </c>
      <c r="E724" s="832" t="s">
        <v>2919</v>
      </c>
      <c r="F724" s="832" t="s">
        <v>3018</v>
      </c>
      <c r="G724" s="832" t="s">
        <v>3020</v>
      </c>
      <c r="H724" s="849">
        <v>1</v>
      </c>
      <c r="I724" s="849">
        <v>126</v>
      </c>
      <c r="J724" s="832"/>
      <c r="K724" s="832">
        <v>126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2923</v>
      </c>
      <c r="B725" s="832" t="s">
        <v>2924</v>
      </c>
      <c r="C725" s="832" t="s">
        <v>591</v>
      </c>
      <c r="D725" s="832" t="s">
        <v>1472</v>
      </c>
      <c r="E725" s="832" t="s">
        <v>2919</v>
      </c>
      <c r="F725" s="832" t="s">
        <v>3045</v>
      </c>
      <c r="G725" s="832" t="s">
        <v>3043</v>
      </c>
      <c r="H725" s="849"/>
      <c r="I725" s="849"/>
      <c r="J725" s="832"/>
      <c r="K725" s="832"/>
      <c r="L725" s="849">
        <v>1</v>
      </c>
      <c r="M725" s="849">
        <v>380</v>
      </c>
      <c r="N725" s="832">
        <v>1</v>
      </c>
      <c r="O725" s="832">
        <v>380</v>
      </c>
      <c r="P725" s="849"/>
      <c r="Q725" s="849"/>
      <c r="R725" s="837"/>
      <c r="S725" s="850"/>
    </row>
    <row r="726" spans="1:19" ht="14.4" customHeight="1" x14ac:dyDescent="0.3">
      <c r="A726" s="831" t="s">
        <v>2923</v>
      </c>
      <c r="B726" s="832" t="s">
        <v>2924</v>
      </c>
      <c r="C726" s="832" t="s">
        <v>591</v>
      </c>
      <c r="D726" s="832" t="s">
        <v>1472</v>
      </c>
      <c r="E726" s="832" t="s">
        <v>2919</v>
      </c>
      <c r="F726" s="832" t="s">
        <v>3045</v>
      </c>
      <c r="G726" s="832" t="s">
        <v>3044</v>
      </c>
      <c r="H726" s="849">
        <v>2</v>
      </c>
      <c r="I726" s="849">
        <v>760</v>
      </c>
      <c r="J726" s="832"/>
      <c r="K726" s="832">
        <v>380</v>
      </c>
      <c r="L726" s="849"/>
      <c r="M726" s="849"/>
      <c r="N726" s="832"/>
      <c r="O726" s="832"/>
      <c r="P726" s="849"/>
      <c r="Q726" s="849"/>
      <c r="R726" s="837"/>
      <c r="S726" s="850"/>
    </row>
    <row r="727" spans="1:19" ht="14.4" customHeight="1" x14ac:dyDescent="0.3">
      <c r="A727" s="831" t="s">
        <v>2923</v>
      </c>
      <c r="B727" s="832" t="s">
        <v>2924</v>
      </c>
      <c r="C727" s="832" t="s">
        <v>591</v>
      </c>
      <c r="D727" s="832" t="s">
        <v>1473</v>
      </c>
      <c r="E727" s="832" t="s">
        <v>2919</v>
      </c>
      <c r="F727" s="832" t="s">
        <v>2978</v>
      </c>
      <c r="G727" s="832" t="s">
        <v>2979</v>
      </c>
      <c r="H727" s="849"/>
      <c r="I727" s="849"/>
      <c r="J727" s="832"/>
      <c r="K727" s="832"/>
      <c r="L727" s="849">
        <v>3</v>
      </c>
      <c r="M727" s="849">
        <v>753</v>
      </c>
      <c r="N727" s="832">
        <v>1</v>
      </c>
      <c r="O727" s="832">
        <v>251</v>
      </c>
      <c r="P727" s="849">
        <v>1</v>
      </c>
      <c r="Q727" s="849">
        <v>252</v>
      </c>
      <c r="R727" s="837">
        <v>0.33466135458167329</v>
      </c>
      <c r="S727" s="850">
        <v>252</v>
      </c>
    </row>
    <row r="728" spans="1:19" ht="14.4" customHeight="1" x14ac:dyDescent="0.3">
      <c r="A728" s="831" t="s">
        <v>2923</v>
      </c>
      <c r="B728" s="832" t="s">
        <v>2924</v>
      </c>
      <c r="C728" s="832" t="s">
        <v>591</v>
      </c>
      <c r="D728" s="832" t="s">
        <v>1473</v>
      </c>
      <c r="E728" s="832" t="s">
        <v>2919</v>
      </c>
      <c r="F728" s="832" t="s">
        <v>2978</v>
      </c>
      <c r="G728" s="832" t="s">
        <v>2980</v>
      </c>
      <c r="H728" s="849">
        <v>1</v>
      </c>
      <c r="I728" s="849">
        <v>251</v>
      </c>
      <c r="J728" s="832"/>
      <c r="K728" s="832">
        <v>251</v>
      </c>
      <c r="L728" s="849"/>
      <c r="M728" s="849"/>
      <c r="N728" s="832"/>
      <c r="O728" s="832"/>
      <c r="P728" s="849">
        <v>1</v>
      </c>
      <c r="Q728" s="849">
        <v>252</v>
      </c>
      <c r="R728" s="837"/>
      <c r="S728" s="850">
        <v>252</v>
      </c>
    </row>
    <row r="729" spans="1:19" ht="14.4" customHeight="1" x14ac:dyDescent="0.3">
      <c r="A729" s="831" t="s">
        <v>2923</v>
      </c>
      <c r="B729" s="832" t="s">
        <v>2924</v>
      </c>
      <c r="C729" s="832" t="s">
        <v>591</v>
      </c>
      <c r="D729" s="832" t="s">
        <v>1473</v>
      </c>
      <c r="E729" s="832" t="s">
        <v>2919</v>
      </c>
      <c r="F729" s="832" t="s">
        <v>3018</v>
      </c>
      <c r="G729" s="832" t="s">
        <v>3019</v>
      </c>
      <c r="H729" s="849"/>
      <c r="I729" s="849"/>
      <c r="J729" s="832"/>
      <c r="K729" s="832"/>
      <c r="L729" s="849">
        <v>11</v>
      </c>
      <c r="M729" s="849">
        <v>1386</v>
      </c>
      <c r="N729" s="832">
        <v>1</v>
      </c>
      <c r="O729" s="832">
        <v>126</v>
      </c>
      <c r="P729" s="849"/>
      <c r="Q729" s="849"/>
      <c r="R729" s="837"/>
      <c r="S729" s="850"/>
    </row>
    <row r="730" spans="1:19" ht="14.4" customHeight="1" x14ac:dyDescent="0.3">
      <c r="A730" s="831" t="s">
        <v>2923</v>
      </c>
      <c r="B730" s="832" t="s">
        <v>2924</v>
      </c>
      <c r="C730" s="832" t="s">
        <v>591</v>
      </c>
      <c r="D730" s="832" t="s">
        <v>1473</v>
      </c>
      <c r="E730" s="832" t="s">
        <v>2919</v>
      </c>
      <c r="F730" s="832" t="s">
        <v>3018</v>
      </c>
      <c r="G730" s="832" t="s">
        <v>3020</v>
      </c>
      <c r="H730" s="849">
        <v>4</v>
      </c>
      <c r="I730" s="849">
        <v>504</v>
      </c>
      <c r="J730" s="832"/>
      <c r="K730" s="832">
        <v>126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2923</v>
      </c>
      <c r="B731" s="832" t="s">
        <v>2924</v>
      </c>
      <c r="C731" s="832" t="s">
        <v>591</v>
      </c>
      <c r="D731" s="832" t="s">
        <v>1473</v>
      </c>
      <c r="E731" s="832" t="s">
        <v>2919</v>
      </c>
      <c r="F731" s="832" t="s">
        <v>3023</v>
      </c>
      <c r="G731" s="832" t="s">
        <v>3024</v>
      </c>
      <c r="H731" s="849"/>
      <c r="I731" s="849"/>
      <c r="J731" s="832"/>
      <c r="K731" s="832"/>
      <c r="L731" s="849">
        <v>9</v>
      </c>
      <c r="M731" s="849">
        <v>4455</v>
      </c>
      <c r="N731" s="832">
        <v>1</v>
      </c>
      <c r="O731" s="832">
        <v>495</v>
      </c>
      <c r="P731" s="849"/>
      <c r="Q731" s="849"/>
      <c r="R731" s="837"/>
      <c r="S731" s="850"/>
    </row>
    <row r="732" spans="1:19" ht="14.4" customHeight="1" x14ac:dyDescent="0.3">
      <c r="A732" s="831" t="s">
        <v>2923</v>
      </c>
      <c r="B732" s="832" t="s">
        <v>2924</v>
      </c>
      <c r="C732" s="832" t="s">
        <v>591</v>
      </c>
      <c r="D732" s="832" t="s">
        <v>1473</v>
      </c>
      <c r="E732" s="832" t="s">
        <v>2919</v>
      </c>
      <c r="F732" s="832" t="s">
        <v>3039</v>
      </c>
      <c r="G732" s="832" t="s">
        <v>3040</v>
      </c>
      <c r="H732" s="849"/>
      <c r="I732" s="849"/>
      <c r="J732" s="832"/>
      <c r="K732" s="832"/>
      <c r="L732" s="849"/>
      <c r="M732" s="849"/>
      <c r="N732" s="832"/>
      <c r="O732" s="832"/>
      <c r="P732" s="849">
        <v>1</v>
      </c>
      <c r="Q732" s="849">
        <v>86</v>
      </c>
      <c r="R732" s="837"/>
      <c r="S732" s="850">
        <v>86</v>
      </c>
    </row>
    <row r="733" spans="1:19" ht="14.4" customHeight="1" x14ac:dyDescent="0.3">
      <c r="A733" s="831" t="s">
        <v>2923</v>
      </c>
      <c r="B733" s="832" t="s">
        <v>2924</v>
      </c>
      <c r="C733" s="832" t="s">
        <v>591</v>
      </c>
      <c r="D733" s="832" t="s">
        <v>1473</v>
      </c>
      <c r="E733" s="832" t="s">
        <v>2919</v>
      </c>
      <c r="F733" s="832" t="s">
        <v>2993</v>
      </c>
      <c r="G733" s="832" t="s">
        <v>2995</v>
      </c>
      <c r="H733" s="849"/>
      <c r="I733" s="849"/>
      <c r="J733" s="832"/>
      <c r="K733" s="832"/>
      <c r="L733" s="849"/>
      <c r="M733" s="849"/>
      <c r="N733" s="832"/>
      <c r="O733" s="832"/>
      <c r="P733" s="849">
        <v>1</v>
      </c>
      <c r="Q733" s="849">
        <v>121</v>
      </c>
      <c r="R733" s="837"/>
      <c r="S733" s="850">
        <v>121</v>
      </c>
    </row>
    <row r="734" spans="1:19" ht="14.4" customHeight="1" x14ac:dyDescent="0.3">
      <c r="A734" s="831" t="s">
        <v>2923</v>
      </c>
      <c r="B734" s="832" t="s">
        <v>2924</v>
      </c>
      <c r="C734" s="832" t="s">
        <v>591</v>
      </c>
      <c r="D734" s="832" t="s">
        <v>1473</v>
      </c>
      <c r="E734" s="832" t="s">
        <v>2919</v>
      </c>
      <c r="F734" s="832" t="s">
        <v>3042</v>
      </c>
      <c r="G734" s="832" t="s">
        <v>3043</v>
      </c>
      <c r="H734" s="849"/>
      <c r="I734" s="849"/>
      <c r="J734" s="832"/>
      <c r="K734" s="832"/>
      <c r="L734" s="849"/>
      <c r="M734" s="849"/>
      <c r="N734" s="832"/>
      <c r="O734" s="832"/>
      <c r="P734" s="849">
        <v>1</v>
      </c>
      <c r="Q734" s="849">
        <v>308</v>
      </c>
      <c r="R734" s="837"/>
      <c r="S734" s="850">
        <v>308</v>
      </c>
    </row>
    <row r="735" spans="1:19" ht="14.4" customHeight="1" x14ac:dyDescent="0.3">
      <c r="A735" s="831" t="s">
        <v>2923</v>
      </c>
      <c r="B735" s="832" t="s">
        <v>2924</v>
      </c>
      <c r="C735" s="832" t="s">
        <v>591</v>
      </c>
      <c r="D735" s="832" t="s">
        <v>1473</v>
      </c>
      <c r="E735" s="832" t="s">
        <v>2919</v>
      </c>
      <c r="F735" s="832" t="s">
        <v>3054</v>
      </c>
      <c r="G735" s="832" t="s">
        <v>3037</v>
      </c>
      <c r="H735" s="849"/>
      <c r="I735" s="849"/>
      <c r="J735" s="832"/>
      <c r="K735" s="832"/>
      <c r="L735" s="849">
        <v>1</v>
      </c>
      <c r="M735" s="849">
        <v>178</v>
      </c>
      <c r="N735" s="832">
        <v>1</v>
      </c>
      <c r="O735" s="832">
        <v>178</v>
      </c>
      <c r="P735" s="849"/>
      <c r="Q735" s="849"/>
      <c r="R735" s="837"/>
      <c r="S735" s="850"/>
    </row>
    <row r="736" spans="1:19" ht="14.4" customHeight="1" x14ac:dyDescent="0.3">
      <c r="A736" s="831" t="s">
        <v>2923</v>
      </c>
      <c r="B736" s="832" t="s">
        <v>2924</v>
      </c>
      <c r="C736" s="832" t="s">
        <v>591</v>
      </c>
      <c r="D736" s="832" t="s">
        <v>1473</v>
      </c>
      <c r="E736" s="832" t="s">
        <v>2919</v>
      </c>
      <c r="F736" s="832" t="s">
        <v>3045</v>
      </c>
      <c r="G736" s="832" t="s">
        <v>3044</v>
      </c>
      <c r="H736" s="849">
        <v>2</v>
      </c>
      <c r="I736" s="849">
        <v>760</v>
      </c>
      <c r="J736" s="832"/>
      <c r="K736" s="832">
        <v>380</v>
      </c>
      <c r="L736" s="849"/>
      <c r="M736" s="849"/>
      <c r="N736" s="832"/>
      <c r="O736" s="832"/>
      <c r="P736" s="849"/>
      <c r="Q736" s="849"/>
      <c r="R736" s="837"/>
      <c r="S736" s="850"/>
    </row>
    <row r="737" spans="1:19" ht="14.4" customHeight="1" x14ac:dyDescent="0.3">
      <c r="A737" s="831" t="s">
        <v>2923</v>
      </c>
      <c r="B737" s="832" t="s">
        <v>2924</v>
      </c>
      <c r="C737" s="832" t="s">
        <v>591</v>
      </c>
      <c r="D737" s="832" t="s">
        <v>2885</v>
      </c>
      <c r="E737" s="832" t="s">
        <v>2919</v>
      </c>
      <c r="F737" s="832" t="s">
        <v>2978</v>
      </c>
      <c r="G737" s="832" t="s">
        <v>2979</v>
      </c>
      <c r="H737" s="849"/>
      <c r="I737" s="849"/>
      <c r="J737" s="832"/>
      <c r="K737" s="832"/>
      <c r="L737" s="849">
        <v>1</v>
      </c>
      <c r="M737" s="849">
        <v>251</v>
      </c>
      <c r="N737" s="832">
        <v>1</v>
      </c>
      <c r="O737" s="832">
        <v>251</v>
      </c>
      <c r="P737" s="849"/>
      <c r="Q737" s="849"/>
      <c r="R737" s="837"/>
      <c r="S737" s="850"/>
    </row>
    <row r="738" spans="1:19" ht="14.4" customHeight="1" x14ac:dyDescent="0.3">
      <c r="A738" s="831" t="s">
        <v>2923</v>
      </c>
      <c r="B738" s="832" t="s">
        <v>2924</v>
      </c>
      <c r="C738" s="832" t="s">
        <v>591</v>
      </c>
      <c r="D738" s="832" t="s">
        <v>2885</v>
      </c>
      <c r="E738" s="832" t="s">
        <v>2919</v>
      </c>
      <c r="F738" s="832" t="s">
        <v>2978</v>
      </c>
      <c r="G738" s="832" t="s">
        <v>2980</v>
      </c>
      <c r="H738" s="849">
        <v>2</v>
      </c>
      <c r="I738" s="849">
        <v>502</v>
      </c>
      <c r="J738" s="832"/>
      <c r="K738" s="832">
        <v>251</v>
      </c>
      <c r="L738" s="849"/>
      <c r="M738" s="849"/>
      <c r="N738" s="832"/>
      <c r="O738" s="832"/>
      <c r="P738" s="849">
        <v>4</v>
      </c>
      <c r="Q738" s="849">
        <v>1008</v>
      </c>
      <c r="R738" s="837"/>
      <c r="S738" s="850">
        <v>252</v>
      </c>
    </row>
    <row r="739" spans="1:19" ht="14.4" customHeight="1" x14ac:dyDescent="0.3">
      <c r="A739" s="831" t="s">
        <v>2923</v>
      </c>
      <c r="B739" s="832" t="s">
        <v>2924</v>
      </c>
      <c r="C739" s="832" t="s">
        <v>591</v>
      </c>
      <c r="D739" s="832" t="s">
        <v>2885</v>
      </c>
      <c r="E739" s="832" t="s">
        <v>2919</v>
      </c>
      <c r="F739" s="832" t="s">
        <v>3018</v>
      </c>
      <c r="G739" s="832" t="s">
        <v>3019</v>
      </c>
      <c r="H739" s="849"/>
      <c r="I739" s="849"/>
      <c r="J739" s="832"/>
      <c r="K739" s="832"/>
      <c r="L739" s="849">
        <v>1</v>
      </c>
      <c r="M739" s="849">
        <v>126</v>
      </c>
      <c r="N739" s="832">
        <v>1</v>
      </c>
      <c r="O739" s="832">
        <v>126</v>
      </c>
      <c r="P739" s="849"/>
      <c r="Q739" s="849"/>
      <c r="R739" s="837"/>
      <c r="S739" s="850"/>
    </row>
    <row r="740" spans="1:19" ht="14.4" customHeight="1" x14ac:dyDescent="0.3">
      <c r="A740" s="831" t="s">
        <v>2923</v>
      </c>
      <c r="B740" s="832" t="s">
        <v>2924</v>
      </c>
      <c r="C740" s="832" t="s">
        <v>591</v>
      </c>
      <c r="D740" s="832" t="s">
        <v>2885</v>
      </c>
      <c r="E740" s="832" t="s">
        <v>2919</v>
      </c>
      <c r="F740" s="832" t="s">
        <v>3018</v>
      </c>
      <c r="G740" s="832" t="s">
        <v>3020</v>
      </c>
      <c r="H740" s="849">
        <v>4</v>
      </c>
      <c r="I740" s="849">
        <v>504</v>
      </c>
      <c r="J740" s="832"/>
      <c r="K740" s="832">
        <v>126</v>
      </c>
      <c r="L740" s="849"/>
      <c r="M740" s="849"/>
      <c r="N740" s="832"/>
      <c r="O740" s="832"/>
      <c r="P740" s="849">
        <v>3</v>
      </c>
      <c r="Q740" s="849">
        <v>381</v>
      </c>
      <c r="R740" s="837"/>
      <c r="S740" s="850">
        <v>127</v>
      </c>
    </row>
    <row r="741" spans="1:19" ht="14.4" customHeight="1" x14ac:dyDescent="0.3">
      <c r="A741" s="831" t="s">
        <v>2923</v>
      </c>
      <c r="B741" s="832" t="s">
        <v>2924</v>
      </c>
      <c r="C741" s="832" t="s">
        <v>591</v>
      </c>
      <c r="D741" s="832" t="s">
        <v>2885</v>
      </c>
      <c r="E741" s="832" t="s">
        <v>2919</v>
      </c>
      <c r="F741" s="832" t="s">
        <v>3026</v>
      </c>
      <c r="G741" s="832" t="s">
        <v>3025</v>
      </c>
      <c r="H741" s="849">
        <v>3</v>
      </c>
      <c r="I741" s="849">
        <v>1704</v>
      </c>
      <c r="J741" s="832"/>
      <c r="K741" s="832">
        <v>568</v>
      </c>
      <c r="L741" s="849"/>
      <c r="M741" s="849"/>
      <c r="N741" s="832"/>
      <c r="O741" s="832"/>
      <c r="P741" s="849">
        <v>5</v>
      </c>
      <c r="Q741" s="849">
        <v>2845</v>
      </c>
      <c r="R741" s="837"/>
      <c r="S741" s="850">
        <v>569</v>
      </c>
    </row>
    <row r="742" spans="1:19" ht="14.4" customHeight="1" x14ac:dyDescent="0.3">
      <c r="A742" s="831" t="s">
        <v>2923</v>
      </c>
      <c r="B742" s="832" t="s">
        <v>2924</v>
      </c>
      <c r="C742" s="832" t="s">
        <v>591</v>
      </c>
      <c r="D742" s="832" t="s">
        <v>2885</v>
      </c>
      <c r="E742" s="832" t="s">
        <v>2919</v>
      </c>
      <c r="F742" s="832" t="s">
        <v>3029</v>
      </c>
      <c r="G742" s="832" t="s">
        <v>3030</v>
      </c>
      <c r="H742" s="849"/>
      <c r="I742" s="849"/>
      <c r="J742" s="832"/>
      <c r="K742" s="832"/>
      <c r="L742" s="849">
        <v>1</v>
      </c>
      <c r="M742" s="849">
        <v>462</v>
      </c>
      <c r="N742" s="832">
        <v>1</v>
      </c>
      <c r="O742" s="832">
        <v>462</v>
      </c>
      <c r="P742" s="849"/>
      <c r="Q742" s="849"/>
      <c r="R742" s="837"/>
      <c r="S742" s="850"/>
    </row>
    <row r="743" spans="1:19" ht="14.4" customHeight="1" x14ac:dyDescent="0.3">
      <c r="A743" s="831" t="s">
        <v>2923</v>
      </c>
      <c r="B743" s="832" t="s">
        <v>2924</v>
      </c>
      <c r="C743" s="832" t="s">
        <v>591</v>
      </c>
      <c r="D743" s="832" t="s">
        <v>2885</v>
      </c>
      <c r="E743" s="832" t="s">
        <v>2919</v>
      </c>
      <c r="F743" s="832" t="s">
        <v>3029</v>
      </c>
      <c r="G743" s="832" t="s">
        <v>3031</v>
      </c>
      <c r="H743" s="849">
        <v>2</v>
      </c>
      <c r="I743" s="849">
        <v>924</v>
      </c>
      <c r="J743" s="832"/>
      <c r="K743" s="832">
        <v>462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2923</v>
      </c>
      <c r="B744" s="832" t="s">
        <v>2924</v>
      </c>
      <c r="C744" s="832" t="s">
        <v>591</v>
      </c>
      <c r="D744" s="832" t="s">
        <v>2885</v>
      </c>
      <c r="E744" s="832" t="s">
        <v>2919</v>
      </c>
      <c r="F744" s="832" t="s">
        <v>3036</v>
      </c>
      <c r="G744" s="832" t="s">
        <v>3038</v>
      </c>
      <c r="H744" s="849"/>
      <c r="I744" s="849"/>
      <c r="J744" s="832"/>
      <c r="K744" s="832"/>
      <c r="L744" s="849"/>
      <c r="M744" s="849"/>
      <c r="N744" s="832"/>
      <c r="O744" s="832"/>
      <c r="P744" s="849">
        <v>1</v>
      </c>
      <c r="Q744" s="849">
        <v>215</v>
      </c>
      <c r="R744" s="837"/>
      <c r="S744" s="850">
        <v>215</v>
      </c>
    </row>
    <row r="745" spans="1:19" ht="14.4" customHeight="1" x14ac:dyDescent="0.3">
      <c r="A745" s="831" t="s">
        <v>2923</v>
      </c>
      <c r="B745" s="832" t="s">
        <v>2924</v>
      </c>
      <c r="C745" s="832" t="s">
        <v>591</v>
      </c>
      <c r="D745" s="832" t="s">
        <v>2885</v>
      </c>
      <c r="E745" s="832" t="s">
        <v>2919</v>
      </c>
      <c r="F745" s="832" t="s">
        <v>3039</v>
      </c>
      <c r="G745" s="832" t="s">
        <v>3041</v>
      </c>
      <c r="H745" s="849"/>
      <c r="I745" s="849"/>
      <c r="J745" s="832"/>
      <c r="K745" s="832"/>
      <c r="L745" s="849"/>
      <c r="M745" s="849"/>
      <c r="N745" s="832"/>
      <c r="O745" s="832"/>
      <c r="P745" s="849">
        <v>3</v>
      </c>
      <c r="Q745" s="849">
        <v>258</v>
      </c>
      <c r="R745" s="837"/>
      <c r="S745" s="850">
        <v>86</v>
      </c>
    </row>
    <row r="746" spans="1:19" ht="14.4" customHeight="1" x14ac:dyDescent="0.3">
      <c r="A746" s="831" t="s">
        <v>2923</v>
      </c>
      <c r="B746" s="832" t="s">
        <v>2924</v>
      </c>
      <c r="C746" s="832" t="s">
        <v>591</v>
      </c>
      <c r="D746" s="832" t="s">
        <v>2885</v>
      </c>
      <c r="E746" s="832" t="s">
        <v>2919</v>
      </c>
      <c r="F746" s="832" t="s">
        <v>3045</v>
      </c>
      <c r="G746" s="832" t="s">
        <v>3044</v>
      </c>
      <c r="H746" s="849"/>
      <c r="I746" s="849"/>
      <c r="J746" s="832"/>
      <c r="K746" s="832"/>
      <c r="L746" s="849"/>
      <c r="M746" s="849"/>
      <c r="N746" s="832"/>
      <c r="O746" s="832"/>
      <c r="P746" s="849">
        <v>2</v>
      </c>
      <c r="Q746" s="849">
        <v>762</v>
      </c>
      <c r="R746" s="837"/>
      <c r="S746" s="850">
        <v>381</v>
      </c>
    </row>
    <row r="747" spans="1:19" ht="14.4" customHeight="1" x14ac:dyDescent="0.3">
      <c r="A747" s="831" t="s">
        <v>2923</v>
      </c>
      <c r="B747" s="832" t="s">
        <v>2924</v>
      </c>
      <c r="C747" s="832" t="s">
        <v>591</v>
      </c>
      <c r="D747" s="832" t="s">
        <v>2885</v>
      </c>
      <c r="E747" s="832" t="s">
        <v>2919</v>
      </c>
      <c r="F747" s="832" t="s">
        <v>3046</v>
      </c>
      <c r="G747" s="832" t="s">
        <v>3048</v>
      </c>
      <c r="H747" s="849">
        <v>1</v>
      </c>
      <c r="I747" s="849">
        <v>272</v>
      </c>
      <c r="J747" s="832"/>
      <c r="K747" s="832">
        <v>272</v>
      </c>
      <c r="L747" s="849"/>
      <c r="M747" s="849"/>
      <c r="N747" s="832"/>
      <c r="O747" s="832"/>
      <c r="P747" s="849">
        <v>3</v>
      </c>
      <c r="Q747" s="849">
        <v>819</v>
      </c>
      <c r="R747" s="837"/>
      <c r="S747" s="850">
        <v>273</v>
      </c>
    </row>
    <row r="748" spans="1:19" ht="14.4" customHeight="1" x14ac:dyDescent="0.3">
      <c r="A748" s="831" t="s">
        <v>2923</v>
      </c>
      <c r="B748" s="832" t="s">
        <v>2924</v>
      </c>
      <c r="C748" s="832" t="s">
        <v>591</v>
      </c>
      <c r="D748" s="832" t="s">
        <v>2885</v>
      </c>
      <c r="E748" s="832" t="s">
        <v>2919</v>
      </c>
      <c r="F748" s="832" t="s">
        <v>3050</v>
      </c>
      <c r="G748" s="832" t="s">
        <v>3022</v>
      </c>
      <c r="H748" s="849">
        <v>3</v>
      </c>
      <c r="I748" s="849">
        <v>1212</v>
      </c>
      <c r="J748" s="832"/>
      <c r="K748" s="832">
        <v>404</v>
      </c>
      <c r="L748" s="849"/>
      <c r="M748" s="849"/>
      <c r="N748" s="832"/>
      <c r="O748" s="832"/>
      <c r="P748" s="849">
        <v>2</v>
      </c>
      <c r="Q748" s="849">
        <v>810</v>
      </c>
      <c r="R748" s="837"/>
      <c r="S748" s="850">
        <v>405</v>
      </c>
    </row>
    <row r="749" spans="1:19" ht="14.4" customHeight="1" x14ac:dyDescent="0.3">
      <c r="A749" s="831" t="s">
        <v>2923</v>
      </c>
      <c r="B749" s="832" t="s">
        <v>2924</v>
      </c>
      <c r="C749" s="832" t="s">
        <v>591</v>
      </c>
      <c r="D749" s="832" t="s">
        <v>2885</v>
      </c>
      <c r="E749" s="832" t="s">
        <v>2919</v>
      </c>
      <c r="F749" s="832" t="s">
        <v>3052</v>
      </c>
      <c r="G749" s="832" t="s">
        <v>3053</v>
      </c>
      <c r="H749" s="849"/>
      <c r="I749" s="849"/>
      <c r="J749" s="832"/>
      <c r="K749" s="832"/>
      <c r="L749" s="849"/>
      <c r="M749" s="849"/>
      <c r="N749" s="832"/>
      <c r="O749" s="832"/>
      <c r="P749" s="849">
        <v>1</v>
      </c>
      <c r="Q749" s="849">
        <v>451</v>
      </c>
      <c r="R749" s="837"/>
      <c r="S749" s="850">
        <v>451</v>
      </c>
    </row>
    <row r="750" spans="1:19" ht="14.4" customHeight="1" x14ac:dyDescent="0.3">
      <c r="A750" s="831" t="s">
        <v>2923</v>
      </c>
      <c r="B750" s="832" t="s">
        <v>2924</v>
      </c>
      <c r="C750" s="832" t="s">
        <v>591</v>
      </c>
      <c r="D750" s="832" t="s">
        <v>2886</v>
      </c>
      <c r="E750" s="832" t="s">
        <v>2919</v>
      </c>
      <c r="F750" s="832" t="s">
        <v>2978</v>
      </c>
      <c r="G750" s="832" t="s">
        <v>2979</v>
      </c>
      <c r="H750" s="849"/>
      <c r="I750" s="849"/>
      <c r="J750" s="832"/>
      <c r="K750" s="832"/>
      <c r="L750" s="849"/>
      <c r="M750" s="849"/>
      <c r="N750" s="832"/>
      <c r="O750" s="832"/>
      <c r="P750" s="849">
        <v>1</v>
      </c>
      <c r="Q750" s="849">
        <v>252</v>
      </c>
      <c r="R750" s="837"/>
      <c r="S750" s="850">
        <v>252</v>
      </c>
    </row>
    <row r="751" spans="1:19" ht="14.4" customHeight="1" x14ac:dyDescent="0.3">
      <c r="A751" s="831" t="s">
        <v>2923</v>
      </c>
      <c r="B751" s="832" t="s">
        <v>2924</v>
      </c>
      <c r="C751" s="832" t="s">
        <v>591</v>
      </c>
      <c r="D751" s="832" t="s">
        <v>2886</v>
      </c>
      <c r="E751" s="832" t="s">
        <v>2919</v>
      </c>
      <c r="F751" s="832" t="s">
        <v>2978</v>
      </c>
      <c r="G751" s="832" t="s">
        <v>2980</v>
      </c>
      <c r="H751" s="849"/>
      <c r="I751" s="849"/>
      <c r="J751" s="832"/>
      <c r="K751" s="832"/>
      <c r="L751" s="849"/>
      <c r="M751" s="849"/>
      <c r="N751" s="832"/>
      <c r="O751" s="832"/>
      <c r="P751" s="849">
        <v>3</v>
      </c>
      <c r="Q751" s="849">
        <v>756</v>
      </c>
      <c r="R751" s="837"/>
      <c r="S751" s="850">
        <v>252</v>
      </c>
    </row>
    <row r="752" spans="1:19" ht="14.4" customHeight="1" x14ac:dyDescent="0.3">
      <c r="A752" s="831" t="s">
        <v>2923</v>
      </c>
      <c r="B752" s="832" t="s">
        <v>2924</v>
      </c>
      <c r="C752" s="832" t="s">
        <v>591</v>
      </c>
      <c r="D752" s="832" t="s">
        <v>2886</v>
      </c>
      <c r="E752" s="832" t="s">
        <v>2919</v>
      </c>
      <c r="F752" s="832" t="s">
        <v>3018</v>
      </c>
      <c r="G752" s="832" t="s">
        <v>3019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127</v>
      </c>
      <c r="R752" s="837"/>
      <c r="S752" s="850">
        <v>127</v>
      </c>
    </row>
    <row r="753" spans="1:19" ht="14.4" customHeight="1" x14ac:dyDescent="0.3">
      <c r="A753" s="831" t="s">
        <v>2923</v>
      </c>
      <c r="B753" s="832" t="s">
        <v>2924</v>
      </c>
      <c r="C753" s="832" t="s">
        <v>591</v>
      </c>
      <c r="D753" s="832" t="s">
        <v>2886</v>
      </c>
      <c r="E753" s="832" t="s">
        <v>2919</v>
      </c>
      <c r="F753" s="832" t="s">
        <v>3018</v>
      </c>
      <c r="G753" s="832" t="s">
        <v>3020</v>
      </c>
      <c r="H753" s="849"/>
      <c r="I753" s="849"/>
      <c r="J753" s="832"/>
      <c r="K753" s="832"/>
      <c r="L753" s="849"/>
      <c r="M753" s="849"/>
      <c r="N753" s="832"/>
      <c r="O753" s="832"/>
      <c r="P753" s="849">
        <v>7</v>
      </c>
      <c r="Q753" s="849">
        <v>889</v>
      </c>
      <c r="R753" s="837"/>
      <c r="S753" s="850">
        <v>127</v>
      </c>
    </row>
    <row r="754" spans="1:19" ht="14.4" customHeight="1" x14ac:dyDescent="0.3">
      <c r="A754" s="831" t="s">
        <v>2923</v>
      </c>
      <c r="B754" s="832" t="s">
        <v>2924</v>
      </c>
      <c r="C754" s="832" t="s">
        <v>591</v>
      </c>
      <c r="D754" s="832" t="s">
        <v>2886</v>
      </c>
      <c r="E754" s="832" t="s">
        <v>2919</v>
      </c>
      <c r="F754" s="832" t="s">
        <v>3026</v>
      </c>
      <c r="G754" s="832" t="s">
        <v>3025</v>
      </c>
      <c r="H754" s="849"/>
      <c r="I754" s="849"/>
      <c r="J754" s="832"/>
      <c r="K754" s="832"/>
      <c r="L754" s="849"/>
      <c r="M754" s="849"/>
      <c r="N754" s="832"/>
      <c r="O754" s="832"/>
      <c r="P754" s="849">
        <v>3</v>
      </c>
      <c r="Q754" s="849">
        <v>1707</v>
      </c>
      <c r="R754" s="837"/>
      <c r="S754" s="850">
        <v>569</v>
      </c>
    </row>
    <row r="755" spans="1:19" ht="14.4" customHeight="1" x14ac:dyDescent="0.3">
      <c r="A755" s="831" t="s">
        <v>2923</v>
      </c>
      <c r="B755" s="832" t="s">
        <v>2924</v>
      </c>
      <c r="C755" s="832" t="s">
        <v>591</v>
      </c>
      <c r="D755" s="832" t="s">
        <v>2886</v>
      </c>
      <c r="E755" s="832" t="s">
        <v>2919</v>
      </c>
      <c r="F755" s="832" t="s">
        <v>3029</v>
      </c>
      <c r="G755" s="832" t="s">
        <v>3030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464</v>
      </c>
      <c r="R755" s="837"/>
      <c r="S755" s="850">
        <v>464</v>
      </c>
    </row>
    <row r="756" spans="1:19" ht="14.4" customHeight="1" x14ac:dyDescent="0.3">
      <c r="A756" s="831" t="s">
        <v>2923</v>
      </c>
      <c r="B756" s="832" t="s">
        <v>2924</v>
      </c>
      <c r="C756" s="832" t="s">
        <v>591</v>
      </c>
      <c r="D756" s="832" t="s">
        <v>2886</v>
      </c>
      <c r="E756" s="832" t="s">
        <v>2919</v>
      </c>
      <c r="F756" s="832" t="s">
        <v>3046</v>
      </c>
      <c r="G756" s="832" t="s">
        <v>3048</v>
      </c>
      <c r="H756" s="849"/>
      <c r="I756" s="849"/>
      <c r="J756" s="832"/>
      <c r="K756" s="832"/>
      <c r="L756" s="849"/>
      <c r="M756" s="849"/>
      <c r="N756" s="832"/>
      <c r="O756" s="832"/>
      <c r="P756" s="849">
        <v>2</v>
      </c>
      <c r="Q756" s="849">
        <v>546</v>
      </c>
      <c r="R756" s="837"/>
      <c r="S756" s="850">
        <v>273</v>
      </c>
    </row>
    <row r="757" spans="1:19" ht="14.4" customHeight="1" x14ac:dyDescent="0.3">
      <c r="A757" s="831" t="s">
        <v>2923</v>
      </c>
      <c r="B757" s="832" t="s">
        <v>2924</v>
      </c>
      <c r="C757" s="832" t="s">
        <v>591</v>
      </c>
      <c r="D757" s="832" t="s">
        <v>2886</v>
      </c>
      <c r="E757" s="832" t="s">
        <v>2919</v>
      </c>
      <c r="F757" s="832" t="s">
        <v>3050</v>
      </c>
      <c r="G757" s="832" t="s">
        <v>3022</v>
      </c>
      <c r="H757" s="849"/>
      <c r="I757" s="849"/>
      <c r="J757" s="832"/>
      <c r="K757" s="832"/>
      <c r="L757" s="849"/>
      <c r="M757" s="849"/>
      <c r="N757" s="832"/>
      <c r="O757" s="832"/>
      <c r="P757" s="849">
        <v>7</v>
      </c>
      <c r="Q757" s="849">
        <v>2835</v>
      </c>
      <c r="R757" s="837"/>
      <c r="S757" s="850">
        <v>405</v>
      </c>
    </row>
    <row r="758" spans="1:19" ht="14.4" customHeight="1" x14ac:dyDescent="0.3">
      <c r="A758" s="831" t="s">
        <v>2923</v>
      </c>
      <c r="B758" s="832" t="s">
        <v>2924</v>
      </c>
      <c r="C758" s="832" t="s">
        <v>591</v>
      </c>
      <c r="D758" s="832" t="s">
        <v>2891</v>
      </c>
      <c r="E758" s="832" t="s">
        <v>2919</v>
      </c>
      <c r="F758" s="832" t="s">
        <v>3023</v>
      </c>
      <c r="G758" s="832" t="s">
        <v>3024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496</v>
      </c>
      <c r="R758" s="837"/>
      <c r="S758" s="850">
        <v>496</v>
      </c>
    </row>
    <row r="759" spans="1:19" ht="14.4" customHeight="1" x14ac:dyDescent="0.3">
      <c r="A759" s="831" t="s">
        <v>2923</v>
      </c>
      <c r="B759" s="832" t="s">
        <v>2924</v>
      </c>
      <c r="C759" s="832" t="s">
        <v>591</v>
      </c>
      <c r="D759" s="832" t="s">
        <v>1476</v>
      </c>
      <c r="E759" s="832" t="s">
        <v>2919</v>
      </c>
      <c r="F759" s="832" t="s">
        <v>2978</v>
      </c>
      <c r="G759" s="832" t="s">
        <v>2980</v>
      </c>
      <c r="H759" s="849">
        <v>1</v>
      </c>
      <c r="I759" s="849">
        <v>251</v>
      </c>
      <c r="J759" s="832"/>
      <c r="K759" s="832">
        <v>251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" customHeight="1" x14ac:dyDescent="0.3">
      <c r="A760" s="831" t="s">
        <v>2923</v>
      </c>
      <c r="B760" s="832" t="s">
        <v>2924</v>
      </c>
      <c r="C760" s="832" t="s">
        <v>591</v>
      </c>
      <c r="D760" s="832" t="s">
        <v>1476</v>
      </c>
      <c r="E760" s="832" t="s">
        <v>2919</v>
      </c>
      <c r="F760" s="832" t="s">
        <v>3018</v>
      </c>
      <c r="G760" s="832" t="s">
        <v>3020</v>
      </c>
      <c r="H760" s="849">
        <v>4</v>
      </c>
      <c r="I760" s="849">
        <v>504</v>
      </c>
      <c r="J760" s="832"/>
      <c r="K760" s="832">
        <v>126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2923</v>
      </c>
      <c r="B761" s="832" t="s">
        <v>2924</v>
      </c>
      <c r="C761" s="832" t="s">
        <v>591</v>
      </c>
      <c r="D761" s="832" t="s">
        <v>1476</v>
      </c>
      <c r="E761" s="832" t="s">
        <v>2919</v>
      </c>
      <c r="F761" s="832" t="s">
        <v>3021</v>
      </c>
      <c r="G761" s="832" t="s">
        <v>3022</v>
      </c>
      <c r="H761" s="849">
        <v>4</v>
      </c>
      <c r="I761" s="849">
        <v>1324</v>
      </c>
      <c r="J761" s="832"/>
      <c r="K761" s="832">
        <v>331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2923</v>
      </c>
      <c r="B762" s="832" t="s">
        <v>2924</v>
      </c>
      <c r="C762" s="832" t="s">
        <v>591</v>
      </c>
      <c r="D762" s="832" t="s">
        <v>1476</v>
      </c>
      <c r="E762" s="832" t="s">
        <v>2919</v>
      </c>
      <c r="F762" s="832" t="s">
        <v>3023</v>
      </c>
      <c r="G762" s="832" t="s">
        <v>3025</v>
      </c>
      <c r="H762" s="849">
        <v>1</v>
      </c>
      <c r="I762" s="849">
        <v>495</v>
      </c>
      <c r="J762" s="832"/>
      <c r="K762" s="832">
        <v>495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" customHeight="1" x14ac:dyDescent="0.3">
      <c r="A763" s="831" t="s">
        <v>2923</v>
      </c>
      <c r="B763" s="832" t="s">
        <v>2924</v>
      </c>
      <c r="C763" s="832" t="s">
        <v>591</v>
      </c>
      <c r="D763" s="832" t="s">
        <v>1476</v>
      </c>
      <c r="E763" s="832" t="s">
        <v>2919</v>
      </c>
      <c r="F763" s="832" t="s">
        <v>3042</v>
      </c>
      <c r="G763" s="832" t="s">
        <v>3044</v>
      </c>
      <c r="H763" s="849">
        <v>2</v>
      </c>
      <c r="I763" s="849">
        <v>614</v>
      </c>
      <c r="J763" s="832"/>
      <c r="K763" s="832">
        <v>307</v>
      </c>
      <c r="L763" s="849"/>
      <c r="M763" s="849"/>
      <c r="N763" s="832"/>
      <c r="O763" s="832"/>
      <c r="P763" s="849"/>
      <c r="Q763" s="849"/>
      <c r="R763" s="837"/>
      <c r="S763" s="850"/>
    </row>
    <row r="764" spans="1:19" ht="14.4" customHeight="1" x14ac:dyDescent="0.3">
      <c r="A764" s="831" t="s">
        <v>2923</v>
      </c>
      <c r="B764" s="832" t="s">
        <v>2924</v>
      </c>
      <c r="C764" s="832" t="s">
        <v>591</v>
      </c>
      <c r="D764" s="832" t="s">
        <v>1478</v>
      </c>
      <c r="E764" s="832" t="s">
        <v>2919</v>
      </c>
      <c r="F764" s="832" t="s">
        <v>2978</v>
      </c>
      <c r="G764" s="832" t="s">
        <v>2979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252</v>
      </c>
      <c r="R764" s="837"/>
      <c r="S764" s="850">
        <v>252</v>
      </c>
    </row>
    <row r="765" spans="1:19" ht="14.4" customHeight="1" x14ac:dyDescent="0.3">
      <c r="A765" s="831" t="s">
        <v>2923</v>
      </c>
      <c r="B765" s="832" t="s">
        <v>2924</v>
      </c>
      <c r="C765" s="832" t="s">
        <v>591</v>
      </c>
      <c r="D765" s="832" t="s">
        <v>1478</v>
      </c>
      <c r="E765" s="832" t="s">
        <v>2919</v>
      </c>
      <c r="F765" s="832" t="s">
        <v>2978</v>
      </c>
      <c r="G765" s="832" t="s">
        <v>2980</v>
      </c>
      <c r="H765" s="849"/>
      <c r="I765" s="849"/>
      <c r="J765" s="832"/>
      <c r="K765" s="832"/>
      <c r="L765" s="849"/>
      <c r="M765" s="849"/>
      <c r="N765" s="832"/>
      <c r="O765" s="832"/>
      <c r="P765" s="849">
        <v>1</v>
      </c>
      <c r="Q765" s="849">
        <v>252</v>
      </c>
      <c r="R765" s="837"/>
      <c r="S765" s="850">
        <v>252</v>
      </c>
    </row>
    <row r="766" spans="1:19" ht="14.4" customHeight="1" x14ac:dyDescent="0.3">
      <c r="A766" s="831" t="s">
        <v>2923</v>
      </c>
      <c r="B766" s="832" t="s">
        <v>2924</v>
      </c>
      <c r="C766" s="832" t="s">
        <v>591</v>
      </c>
      <c r="D766" s="832" t="s">
        <v>1478</v>
      </c>
      <c r="E766" s="832" t="s">
        <v>2919</v>
      </c>
      <c r="F766" s="832" t="s">
        <v>3045</v>
      </c>
      <c r="G766" s="832" t="s">
        <v>3043</v>
      </c>
      <c r="H766" s="849"/>
      <c r="I766" s="849"/>
      <c r="J766" s="832"/>
      <c r="K766" s="832"/>
      <c r="L766" s="849"/>
      <c r="M766" s="849"/>
      <c r="N766" s="832"/>
      <c r="O766" s="832"/>
      <c r="P766" s="849">
        <v>3</v>
      </c>
      <c r="Q766" s="849">
        <v>1143</v>
      </c>
      <c r="R766" s="837"/>
      <c r="S766" s="850">
        <v>381</v>
      </c>
    </row>
    <row r="767" spans="1:19" ht="14.4" customHeight="1" x14ac:dyDescent="0.3">
      <c r="A767" s="831" t="s">
        <v>2923</v>
      </c>
      <c r="B767" s="832" t="s">
        <v>2924</v>
      </c>
      <c r="C767" s="832" t="s">
        <v>591</v>
      </c>
      <c r="D767" s="832" t="s">
        <v>1478</v>
      </c>
      <c r="E767" s="832" t="s">
        <v>2919</v>
      </c>
      <c r="F767" s="832" t="s">
        <v>3045</v>
      </c>
      <c r="G767" s="832" t="s">
        <v>3044</v>
      </c>
      <c r="H767" s="849"/>
      <c r="I767" s="849"/>
      <c r="J767" s="832"/>
      <c r="K767" s="832"/>
      <c r="L767" s="849"/>
      <c r="M767" s="849"/>
      <c r="N767" s="832"/>
      <c r="O767" s="832"/>
      <c r="P767" s="849">
        <v>3</v>
      </c>
      <c r="Q767" s="849">
        <v>1143</v>
      </c>
      <c r="R767" s="837"/>
      <c r="S767" s="850">
        <v>381</v>
      </c>
    </row>
    <row r="768" spans="1:19" ht="14.4" customHeight="1" x14ac:dyDescent="0.3">
      <c r="A768" s="831" t="s">
        <v>2923</v>
      </c>
      <c r="B768" s="832" t="s">
        <v>2924</v>
      </c>
      <c r="C768" s="832" t="s">
        <v>591</v>
      </c>
      <c r="D768" s="832" t="s">
        <v>2898</v>
      </c>
      <c r="E768" s="832" t="s">
        <v>2919</v>
      </c>
      <c r="F768" s="832" t="s">
        <v>2978</v>
      </c>
      <c r="G768" s="832" t="s">
        <v>2979</v>
      </c>
      <c r="H768" s="849">
        <v>1</v>
      </c>
      <c r="I768" s="849">
        <v>251</v>
      </c>
      <c r="J768" s="832"/>
      <c r="K768" s="832">
        <v>251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2923</v>
      </c>
      <c r="B769" s="832" t="s">
        <v>2924</v>
      </c>
      <c r="C769" s="832" t="s">
        <v>591</v>
      </c>
      <c r="D769" s="832" t="s">
        <v>2898</v>
      </c>
      <c r="E769" s="832" t="s">
        <v>2919</v>
      </c>
      <c r="F769" s="832" t="s">
        <v>3018</v>
      </c>
      <c r="G769" s="832" t="s">
        <v>3019</v>
      </c>
      <c r="H769" s="849">
        <v>1</v>
      </c>
      <c r="I769" s="849">
        <v>126</v>
      </c>
      <c r="J769" s="832"/>
      <c r="K769" s="832">
        <v>126</v>
      </c>
      <c r="L769" s="849"/>
      <c r="M769" s="849"/>
      <c r="N769" s="832"/>
      <c r="O769" s="832"/>
      <c r="P769" s="849">
        <v>1</v>
      </c>
      <c r="Q769" s="849">
        <v>127</v>
      </c>
      <c r="R769" s="837"/>
      <c r="S769" s="850">
        <v>127</v>
      </c>
    </row>
    <row r="770" spans="1:19" ht="14.4" customHeight="1" x14ac:dyDescent="0.3">
      <c r="A770" s="831" t="s">
        <v>2923</v>
      </c>
      <c r="B770" s="832" t="s">
        <v>2924</v>
      </c>
      <c r="C770" s="832" t="s">
        <v>591</v>
      </c>
      <c r="D770" s="832" t="s">
        <v>2898</v>
      </c>
      <c r="E770" s="832" t="s">
        <v>2919</v>
      </c>
      <c r="F770" s="832" t="s">
        <v>3027</v>
      </c>
      <c r="G770" s="832" t="s">
        <v>3028</v>
      </c>
      <c r="H770" s="849">
        <v>2</v>
      </c>
      <c r="I770" s="849">
        <v>1522</v>
      </c>
      <c r="J770" s="832"/>
      <c r="K770" s="832">
        <v>761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2923</v>
      </c>
      <c r="B771" s="832" t="s">
        <v>2924</v>
      </c>
      <c r="C771" s="832" t="s">
        <v>591</v>
      </c>
      <c r="D771" s="832" t="s">
        <v>2898</v>
      </c>
      <c r="E771" s="832" t="s">
        <v>2919</v>
      </c>
      <c r="F771" s="832" t="s">
        <v>3036</v>
      </c>
      <c r="G771" s="832" t="s">
        <v>3037</v>
      </c>
      <c r="H771" s="849">
        <v>1</v>
      </c>
      <c r="I771" s="849">
        <v>215</v>
      </c>
      <c r="J771" s="832"/>
      <c r="K771" s="832">
        <v>215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2923</v>
      </c>
      <c r="B772" s="832" t="s">
        <v>2924</v>
      </c>
      <c r="C772" s="832" t="s">
        <v>591</v>
      </c>
      <c r="D772" s="832" t="s">
        <v>2898</v>
      </c>
      <c r="E772" s="832" t="s">
        <v>2919</v>
      </c>
      <c r="F772" s="832" t="s">
        <v>3039</v>
      </c>
      <c r="G772" s="832" t="s">
        <v>3040</v>
      </c>
      <c r="H772" s="849">
        <v>2</v>
      </c>
      <c r="I772" s="849">
        <v>170</v>
      </c>
      <c r="J772" s="832"/>
      <c r="K772" s="832">
        <v>85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2923</v>
      </c>
      <c r="B773" s="832" t="s">
        <v>2924</v>
      </c>
      <c r="C773" s="832" t="s">
        <v>591</v>
      </c>
      <c r="D773" s="832" t="s">
        <v>2898</v>
      </c>
      <c r="E773" s="832" t="s">
        <v>2919</v>
      </c>
      <c r="F773" s="832" t="s">
        <v>3045</v>
      </c>
      <c r="G773" s="832" t="s">
        <v>3043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762</v>
      </c>
      <c r="R773" s="837"/>
      <c r="S773" s="850">
        <v>381</v>
      </c>
    </row>
    <row r="774" spans="1:19" ht="14.4" customHeight="1" x14ac:dyDescent="0.3">
      <c r="A774" s="831" t="s">
        <v>2923</v>
      </c>
      <c r="B774" s="832" t="s">
        <v>2924</v>
      </c>
      <c r="C774" s="832" t="s">
        <v>591</v>
      </c>
      <c r="D774" s="832" t="s">
        <v>1479</v>
      </c>
      <c r="E774" s="832" t="s">
        <v>2919</v>
      </c>
      <c r="F774" s="832" t="s">
        <v>2978</v>
      </c>
      <c r="G774" s="832" t="s">
        <v>2979</v>
      </c>
      <c r="H774" s="849"/>
      <c r="I774" s="849"/>
      <c r="J774" s="832"/>
      <c r="K774" s="832"/>
      <c r="L774" s="849">
        <v>6</v>
      </c>
      <c r="M774" s="849">
        <v>1506</v>
      </c>
      <c r="N774" s="832">
        <v>1</v>
      </c>
      <c r="O774" s="832">
        <v>251</v>
      </c>
      <c r="P774" s="849">
        <v>5</v>
      </c>
      <c r="Q774" s="849">
        <v>1260</v>
      </c>
      <c r="R774" s="837">
        <v>0.8366533864541833</v>
      </c>
      <c r="S774" s="850">
        <v>252</v>
      </c>
    </row>
    <row r="775" spans="1:19" ht="14.4" customHeight="1" x14ac:dyDescent="0.3">
      <c r="A775" s="831" t="s">
        <v>2923</v>
      </c>
      <c r="B775" s="832" t="s">
        <v>2924</v>
      </c>
      <c r="C775" s="832" t="s">
        <v>591</v>
      </c>
      <c r="D775" s="832" t="s">
        <v>1479</v>
      </c>
      <c r="E775" s="832" t="s">
        <v>2919</v>
      </c>
      <c r="F775" s="832" t="s">
        <v>2978</v>
      </c>
      <c r="G775" s="832" t="s">
        <v>2980</v>
      </c>
      <c r="H775" s="849">
        <v>2</v>
      </c>
      <c r="I775" s="849">
        <v>502</v>
      </c>
      <c r="J775" s="832">
        <v>0.5</v>
      </c>
      <c r="K775" s="832">
        <v>251</v>
      </c>
      <c r="L775" s="849">
        <v>4</v>
      </c>
      <c r="M775" s="849">
        <v>1004</v>
      </c>
      <c r="N775" s="832">
        <v>1</v>
      </c>
      <c r="O775" s="832">
        <v>251</v>
      </c>
      <c r="P775" s="849"/>
      <c r="Q775" s="849"/>
      <c r="R775" s="837"/>
      <c r="S775" s="850"/>
    </row>
    <row r="776" spans="1:19" ht="14.4" customHeight="1" x14ac:dyDescent="0.3">
      <c r="A776" s="831" t="s">
        <v>2923</v>
      </c>
      <c r="B776" s="832" t="s">
        <v>2924</v>
      </c>
      <c r="C776" s="832" t="s">
        <v>591</v>
      </c>
      <c r="D776" s="832" t="s">
        <v>1479</v>
      </c>
      <c r="E776" s="832" t="s">
        <v>2919</v>
      </c>
      <c r="F776" s="832" t="s">
        <v>3018</v>
      </c>
      <c r="G776" s="832" t="s">
        <v>3019</v>
      </c>
      <c r="H776" s="849">
        <v>1</v>
      </c>
      <c r="I776" s="849">
        <v>126</v>
      </c>
      <c r="J776" s="832">
        <v>4.1666666666666664E-2</v>
      </c>
      <c r="K776" s="832">
        <v>126</v>
      </c>
      <c r="L776" s="849">
        <v>24</v>
      </c>
      <c r="M776" s="849">
        <v>3024</v>
      </c>
      <c r="N776" s="832">
        <v>1</v>
      </c>
      <c r="O776" s="832">
        <v>126</v>
      </c>
      <c r="P776" s="849">
        <v>16</v>
      </c>
      <c r="Q776" s="849">
        <v>2032</v>
      </c>
      <c r="R776" s="837">
        <v>0.67195767195767198</v>
      </c>
      <c r="S776" s="850">
        <v>127</v>
      </c>
    </row>
    <row r="777" spans="1:19" ht="14.4" customHeight="1" x14ac:dyDescent="0.3">
      <c r="A777" s="831" t="s">
        <v>2923</v>
      </c>
      <c r="B777" s="832" t="s">
        <v>2924</v>
      </c>
      <c r="C777" s="832" t="s">
        <v>591</v>
      </c>
      <c r="D777" s="832" t="s">
        <v>1479</v>
      </c>
      <c r="E777" s="832" t="s">
        <v>2919</v>
      </c>
      <c r="F777" s="832" t="s">
        <v>3018</v>
      </c>
      <c r="G777" s="832" t="s">
        <v>3020</v>
      </c>
      <c r="H777" s="849">
        <v>4</v>
      </c>
      <c r="I777" s="849">
        <v>504</v>
      </c>
      <c r="J777" s="832">
        <v>1</v>
      </c>
      <c r="K777" s="832">
        <v>126</v>
      </c>
      <c r="L777" s="849">
        <v>4</v>
      </c>
      <c r="M777" s="849">
        <v>504</v>
      </c>
      <c r="N777" s="832">
        <v>1</v>
      </c>
      <c r="O777" s="832">
        <v>126</v>
      </c>
      <c r="P777" s="849"/>
      <c r="Q777" s="849"/>
      <c r="R777" s="837"/>
      <c r="S777" s="850"/>
    </row>
    <row r="778" spans="1:19" ht="14.4" customHeight="1" x14ac:dyDescent="0.3">
      <c r="A778" s="831" t="s">
        <v>2923</v>
      </c>
      <c r="B778" s="832" t="s">
        <v>2924</v>
      </c>
      <c r="C778" s="832" t="s">
        <v>591</v>
      </c>
      <c r="D778" s="832" t="s">
        <v>1479</v>
      </c>
      <c r="E778" s="832" t="s">
        <v>2919</v>
      </c>
      <c r="F778" s="832" t="s">
        <v>3026</v>
      </c>
      <c r="G778" s="832" t="s">
        <v>3024</v>
      </c>
      <c r="H778" s="849"/>
      <c r="I778" s="849"/>
      <c r="J778" s="832"/>
      <c r="K778" s="832"/>
      <c r="L778" s="849">
        <v>6</v>
      </c>
      <c r="M778" s="849">
        <v>3408</v>
      </c>
      <c r="N778" s="832">
        <v>1</v>
      </c>
      <c r="O778" s="832">
        <v>568</v>
      </c>
      <c r="P778" s="849">
        <v>4</v>
      </c>
      <c r="Q778" s="849">
        <v>2276</v>
      </c>
      <c r="R778" s="837">
        <v>0.6678403755868545</v>
      </c>
      <c r="S778" s="850">
        <v>569</v>
      </c>
    </row>
    <row r="779" spans="1:19" ht="14.4" customHeight="1" x14ac:dyDescent="0.3">
      <c r="A779" s="831" t="s">
        <v>2923</v>
      </c>
      <c r="B779" s="832" t="s">
        <v>2924</v>
      </c>
      <c r="C779" s="832" t="s">
        <v>591</v>
      </c>
      <c r="D779" s="832" t="s">
        <v>1479</v>
      </c>
      <c r="E779" s="832" t="s">
        <v>2919</v>
      </c>
      <c r="F779" s="832" t="s">
        <v>3026</v>
      </c>
      <c r="G779" s="832" t="s">
        <v>3025</v>
      </c>
      <c r="H779" s="849"/>
      <c r="I779" s="849"/>
      <c r="J779" s="832"/>
      <c r="K779" s="832"/>
      <c r="L779" s="849">
        <v>7</v>
      </c>
      <c r="M779" s="849">
        <v>3976</v>
      </c>
      <c r="N779" s="832">
        <v>1</v>
      </c>
      <c r="O779" s="832">
        <v>568</v>
      </c>
      <c r="P779" s="849"/>
      <c r="Q779" s="849"/>
      <c r="R779" s="837"/>
      <c r="S779" s="850"/>
    </row>
    <row r="780" spans="1:19" ht="14.4" customHeight="1" x14ac:dyDescent="0.3">
      <c r="A780" s="831" t="s">
        <v>2923</v>
      </c>
      <c r="B780" s="832" t="s">
        <v>2924</v>
      </c>
      <c r="C780" s="832" t="s">
        <v>591</v>
      </c>
      <c r="D780" s="832" t="s">
        <v>1479</v>
      </c>
      <c r="E780" s="832" t="s">
        <v>2919</v>
      </c>
      <c r="F780" s="832" t="s">
        <v>3029</v>
      </c>
      <c r="G780" s="832" t="s">
        <v>3030</v>
      </c>
      <c r="H780" s="849"/>
      <c r="I780" s="849"/>
      <c r="J780" s="832"/>
      <c r="K780" s="832"/>
      <c r="L780" s="849">
        <v>1</v>
      </c>
      <c r="M780" s="849">
        <v>462</v>
      </c>
      <c r="N780" s="832">
        <v>1</v>
      </c>
      <c r="O780" s="832">
        <v>462</v>
      </c>
      <c r="P780" s="849"/>
      <c r="Q780" s="849"/>
      <c r="R780" s="837"/>
      <c r="S780" s="850"/>
    </row>
    <row r="781" spans="1:19" ht="14.4" customHeight="1" x14ac:dyDescent="0.3">
      <c r="A781" s="831" t="s">
        <v>2923</v>
      </c>
      <c r="B781" s="832" t="s">
        <v>2924</v>
      </c>
      <c r="C781" s="832" t="s">
        <v>591</v>
      </c>
      <c r="D781" s="832" t="s">
        <v>1479</v>
      </c>
      <c r="E781" s="832" t="s">
        <v>2919</v>
      </c>
      <c r="F781" s="832" t="s">
        <v>3039</v>
      </c>
      <c r="G781" s="832" t="s">
        <v>3041</v>
      </c>
      <c r="H781" s="849"/>
      <c r="I781" s="849"/>
      <c r="J781" s="832"/>
      <c r="K781" s="832"/>
      <c r="L781" s="849">
        <v>3</v>
      </c>
      <c r="M781" s="849">
        <v>255</v>
      </c>
      <c r="N781" s="832">
        <v>1</v>
      </c>
      <c r="O781" s="832">
        <v>85</v>
      </c>
      <c r="P781" s="849"/>
      <c r="Q781" s="849"/>
      <c r="R781" s="837"/>
      <c r="S781" s="850"/>
    </row>
    <row r="782" spans="1:19" ht="14.4" customHeight="1" x14ac:dyDescent="0.3">
      <c r="A782" s="831" t="s">
        <v>2923</v>
      </c>
      <c r="B782" s="832" t="s">
        <v>2924</v>
      </c>
      <c r="C782" s="832" t="s">
        <v>591</v>
      </c>
      <c r="D782" s="832" t="s">
        <v>1479</v>
      </c>
      <c r="E782" s="832" t="s">
        <v>2919</v>
      </c>
      <c r="F782" s="832" t="s">
        <v>3045</v>
      </c>
      <c r="G782" s="832" t="s">
        <v>3043</v>
      </c>
      <c r="H782" s="849">
        <v>3</v>
      </c>
      <c r="I782" s="849">
        <v>1140</v>
      </c>
      <c r="J782" s="832"/>
      <c r="K782" s="832">
        <v>380</v>
      </c>
      <c r="L782" s="849"/>
      <c r="M782" s="849"/>
      <c r="N782" s="832"/>
      <c r="O782" s="832"/>
      <c r="P782" s="849">
        <v>1</v>
      </c>
      <c r="Q782" s="849">
        <v>381</v>
      </c>
      <c r="R782" s="837"/>
      <c r="S782" s="850">
        <v>381</v>
      </c>
    </row>
    <row r="783" spans="1:19" ht="14.4" customHeight="1" x14ac:dyDescent="0.3">
      <c r="A783" s="831" t="s">
        <v>2923</v>
      </c>
      <c r="B783" s="832" t="s">
        <v>2924</v>
      </c>
      <c r="C783" s="832" t="s">
        <v>591</v>
      </c>
      <c r="D783" s="832" t="s">
        <v>1479</v>
      </c>
      <c r="E783" s="832" t="s">
        <v>2919</v>
      </c>
      <c r="F783" s="832" t="s">
        <v>3045</v>
      </c>
      <c r="G783" s="832" t="s">
        <v>3044</v>
      </c>
      <c r="H783" s="849">
        <v>1</v>
      </c>
      <c r="I783" s="849">
        <v>380</v>
      </c>
      <c r="J783" s="832"/>
      <c r="K783" s="832">
        <v>380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2923</v>
      </c>
      <c r="B784" s="832" t="s">
        <v>2924</v>
      </c>
      <c r="C784" s="832" t="s">
        <v>591</v>
      </c>
      <c r="D784" s="832" t="s">
        <v>1479</v>
      </c>
      <c r="E784" s="832" t="s">
        <v>2919</v>
      </c>
      <c r="F784" s="832" t="s">
        <v>3050</v>
      </c>
      <c r="G784" s="832" t="s">
        <v>3051</v>
      </c>
      <c r="H784" s="849"/>
      <c r="I784" s="849"/>
      <c r="J784" s="832"/>
      <c r="K784" s="832"/>
      <c r="L784" s="849">
        <v>6</v>
      </c>
      <c r="M784" s="849">
        <v>2424</v>
      </c>
      <c r="N784" s="832">
        <v>1</v>
      </c>
      <c r="O784" s="832">
        <v>404</v>
      </c>
      <c r="P784" s="849">
        <v>4</v>
      </c>
      <c r="Q784" s="849">
        <v>1620</v>
      </c>
      <c r="R784" s="837">
        <v>0.66831683168316836</v>
      </c>
      <c r="S784" s="850">
        <v>405</v>
      </c>
    </row>
    <row r="785" spans="1:19" ht="14.4" customHeight="1" x14ac:dyDescent="0.3">
      <c r="A785" s="831" t="s">
        <v>2923</v>
      </c>
      <c r="B785" s="832" t="s">
        <v>2924</v>
      </c>
      <c r="C785" s="832" t="s">
        <v>591</v>
      </c>
      <c r="D785" s="832" t="s">
        <v>1479</v>
      </c>
      <c r="E785" s="832" t="s">
        <v>2919</v>
      </c>
      <c r="F785" s="832" t="s">
        <v>3050</v>
      </c>
      <c r="G785" s="832" t="s">
        <v>3022</v>
      </c>
      <c r="H785" s="849"/>
      <c r="I785" s="849"/>
      <c r="J785" s="832"/>
      <c r="K785" s="832"/>
      <c r="L785" s="849">
        <v>2</v>
      </c>
      <c r="M785" s="849">
        <v>808</v>
      </c>
      <c r="N785" s="832">
        <v>1</v>
      </c>
      <c r="O785" s="832">
        <v>404</v>
      </c>
      <c r="P785" s="849"/>
      <c r="Q785" s="849"/>
      <c r="R785" s="837"/>
      <c r="S785" s="850"/>
    </row>
    <row r="786" spans="1:19" ht="14.4" customHeight="1" x14ac:dyDescent="0.3">
      <c r="A786" s="831" t="s">
        <v>2923</v>
      </c>
      <c r="B786" s="832" t="s">
        <v>2924</v>
      </c>
      <c r="C786" s="832" t="s">
        <v>591</v>
      </c>
      <c r="D786" s="832" t="s">
        <v>2899</v>
      </c>
      <c r="E786" s="832" t="s">
        <v>2919</v>
      </c>
      <c r="F786" s="832" t="s">
        <v>2978</v>
      </c>
      <c r="G786" s="832" t="s">
        <v>2979</v>
      </c>
      <c r="H786" s="849"/>
      <c r="I786" s="849"/>
      <c r="J786" s="832"/>
      <c r="K786" s="832"/>
      <c r="L786" s="849"/>
      <c r="M786" s="849"/>
      <c r="N786" s="832"/>
      <c r="O786" s="832"/>
      <c r="P786" s="849">
        <v>4</v>
      </c>
      <c r="Q786" s="849">
        <v>1008</v>
      </c>
      <c r="R786" s="837"/>
      <c r="S786" s="850">
        <v>252</v>
      </c>
    </row>
    <row r="787" spans="1:19" ht="14.4" customHeight="1" x14ac:dyDescent="0.3">
      <c r="A787" s="831" t="s">
        <v>2923</v>
      </c>
      <c r="B787" s="832" t="s">
        <v>2924</v>
      </c>
      <c r="C787" s="832" t="s">
        <v>591</v>
      </c>
      <c r="D787" s="832" t="s">
        <v>2899</v>
      </c>
      <c r="E787" s="832" t="s">
        <v>2919</v>
      </c>
      <c r="F787" s="832" t="s">
        <v>2978</v>
      </c>
      <c r="G787" s="832" t="s">
        <v>2980</v>
      </c>
      <c r="H787" s="849"/>
      <c r="I787" s="849"/>
      <c r="J787" s="832"/>
      <c r="K787" s="832"/>
      <c r="L787" s="849">
        <v>2</v>
      </c>
      <c r="M787" s="849">
        <v>502</v>
      </c>
      <c r="N787" s="832">
        <v>1</v>
      </c>
      <c r="O787" s="832">
        <v>251</v>
      </c>
      <c r="P787" s="849"/>
      <c r="Q787" s="849"/>
      <c r="R787" s="837"/>
      <c r="S787" s="850"/>
    </row>
    <row r="788" spans="1:19" ht="14.4" customHeight="1" x14ac:dyDescent="0.3">
      <c r="A788" s="831" t="s">
        <v>2923</v>
      </c>
      <c r="B788" s="832" t="s">
        <v>2924</v>
      </c>
      <c r="C788" s="832" t="s">
        <v>591</v>
      </c>
      <c r="D788" s="832" t="s">
        <v>2899</v>
      </c>
      <c r="E788" s="832" t="s">
        <v>2919</v>
      </c>
      <c r="F788" s="832" t="s">
        <v>3018</v>
      </c>
      <c r="G788" s="832" t="s">
        <v>3019</v>
      </c>
      <c r="H788" s="849"/>
      <c r="I788" s="849"/>
      <c r="J788" s="832"/>
      <c r="K788" s="832"/>
      <c r="L788" s="849"/>
      <c r="M788" s="849"/>
      <c r="N788" s="832"/>
      <c r="O788" s="832"/>
      <c r="P788" s="849">
        <v>8</v>
      </c>
      <c r="Q788" s="849">
        <v>1016</v>
      </c>
      <c r="R788" s="837"/>
      <c r="S788" s="850">
        <v>127</v>
      </c>
    </row>
    <row r="789" spans="1:19" ht="14.4" customHeight="1" x14ac:dyDescent="0.3">
      <c r="A789" s="831" t="s">
        <v>2923</v>
      </c>
      <c r="B789" s="832" t="s">
        <v>2924</v>
      </c>
      <c r="C789" s="832" t="s">
        <v>591</v>
      </c>
      <c r="D789" s="832" t="s">
        <v>2899</v>
      </c>
      <c r="E789" s="832" t="s">
        <v>2919</v>
      </c>
      <c r="F789" s="832" t="s">
        <v>3018</v>
      </c>
      <c r="G789" s="832" t="s">
        <v>3020</v>
      </c>
      <c r="H789" s="849"/>
      <c r="I789" s="849"/>
      <c r="J789" s="832"/>
      <c r="K789" s="832"/>
      <c r="L789" s="849">
        <v>8</v>
      </c>
      <c r="M789" s="849">
        <v>1008</v>
      </c>
      <c r="N789" s="832">
        <v>1</v>
      </c>
      <c r="O789" s="832">
        <v>126</v>
      </c>
      <c r="P789" s="849"/>
      <c r="Q789" s="849"/>
      <c r="R789" s="837"/>
      <c r="S789" s="850"/>
    </row>
    <row r="790" spans="1:19" ht="14.4" customHeight="1" x14ac:dyDescent="0.3">
      <c r="A790" s="831" t="s">
        <v>2923</v>
      </c>
      <c r="B790" s="832" t="s">
        <v>2924</v>
      </c>
      <c r="C790" s="832" t="s">
        <v>591</v>
      </c>
      <c r="D790" s="832" t="s">
        <v>2899</v>
      </c>
      <c r="E790" s="832" t="s">
        <v>2919</v>
      </c>
      <c r="F790" s="832" t="s">
        <v>3021</v>
      </c>
      <c r="G790" s="832" t="s">
        <v>3051</v>
      </c>
      <c r="H790" s="849"/>
      <c r="I790" s="849"/>
      <c r="J790" s="832"/>
      <c r="K790" s="832"/>
      <c r="L790" s="849"/>
      <c r="M790" s="849"/>
      <c r="N790" s="832"/>
      <c r="O790" s="832"/>
      <c r="P790" s="849">
        <v>2</v>
      </c>
      <c r="Q790" s="849">
        <v>664</v>
      </c>
      <c r="R790" s="837"/>
      <c r="S790" s="850">
        <v>332</v>
      </c>
    </row>
    <row r="791" spans="1:19" ht="14.4" customHeight="1" x14ac:dyDescent="0.3">
      <c r="A791" s="831" t="s">
        <v>2923</v>
      </c>
      <c r="B791" s="832" t="s">
        <v>2924</v>
      </c>
      <c r="C791" s="832" t="s">
        <v>591</v>
      </c>
      <c r="D791" s="832" t="s">
        <v>2899</v>
      </c>
      <c r="E791" s="832" t="s">
        <v>2919</v>
      </c>
      <c r="F791" s="832" t="s">
        <v>3026</v>
      </c>
      <c r="G791" s="832" t="s">
        <v>3025</v>
      </c>
      <c r="H791" s="849"/>
      <c r="I791" s="849"/>
      <c r="J791" s="832"/>
      <c r="K791" s="832"/>
      <c r="L791" s="849">
        <v>4</v>
      </c>
      <c r="M791" s="849">
        <v>2272</v>
      </c>
      <c r="N791" s="832">
        <v>1</v>
      </c>
      <c r="O791" s="832">
        <v>568</v>
      </c>
      <c r="P791" s="849"/>
      <c r="Q791" s="849"/>
      <c r="R791" s="837"/>
      <c r="S791" s="850"/>
    </row>
    <row r="792" spans="1:19" ht="14.4" customHeight="1" x14ac:dyDescent="0.3">
      <c r="A792" s="831" t="s">
        <v>2923</v>
      </c>
      <c r="B792" s="832" t="s">
        <v>2924</v>
      </c>
      <c r="C792" s="832" t="s">
        <v>591</v>
      </c>
      <c r="D792" s="832" t="s">
        <v>2899</v>
      </c>
      <c r="E792" s="832" t="s">
        <v>2919</v>
      </c>
      <c r="F792" s="832" t="s">
        <v>3029</v>
      </c>
      <c r="G792" s="832" t="s">
        <v>3030</v>
      </c>
      <c r="H792" s="849"/>
      <c r="I792" s="849"/>
      <c r="J792" s="832"/>
      <c r="K792" s="832"/>
      <c r="L792" s="849"/>
      <c r="M792" s="849"/>
      <c r="N792" s="832"/>
      <c r="O792" s="832"/>
      <c r="P792" s="849">
        <v>1</v>
      </c>
      <c r="Q792" s="849">
        <v>464</v>
      </c>
      <c r="R792" s="837"/>
      <c r="S792" s="850">
        <v>464</v>
      </c>
    </row>
    <row r="793" spans="1:19" ht="14.4" customHeight="1" x14ac:dyDescent="0.3">
      <c r="A793" s="831" t="s">
        <v>2923</v>
      </c>
      <c r="B793" s="832" t="s">
        <v>2924</v>
      </c>
      <c r="C793" s="832" t="s">
        <v>591</v>
      </c>
      <c r="D793" s="832" t="s">
        <v>2899</v>
      </c>
      <c r="E793" s="832" t="s">
        <v>2919</v>
      </c>
      <c r="F793" s="832" t="s">
        <v>3039</v>
      </c>
      <c r="G793" s="832" t="s">
        <v>3040</v>
      </c>
      <c r="H793" s="849"/>
      <c r="I793" s="849"/>
      <c r="J793" s="832"/>
      <c r="K793" s="832"/>
      <c r="L793" s="849"/>
      <c r="M793" s="849"/>
      <c r="N793" s="832"/>
      <c r="O793" s="832"/>
      <c r="P793" s="849">
        <v>2</v>
      </c>
      <c r="Q793" s="849">
        <v>172</v>
      </c>
      <c r="R793" s="837"/>
      <c r="S793" s="850">
        <v>86</v>
      </c>
    </row>
    <row r="794" spans="1:19" ht="14.4" customHeight="1" x14ac:dyDescent="0.3">
      <c r="A794" s="831" t="s">
        <v>2923</v>
      </c>
      <c r="B794" s="832" t="s">
        <v>2924</v>
      </c>
      <c r="C794" s="832" t="s">
        <v>591</v>
      </c>
      <c r="D794" s="832" t="s">
        <v>2899</v>
      </c>
      <c r="E794" s="832" t="s">
        <v>2919</v>
      </c>
      <c r="F794" s="832" t="s">
        <v>3046</v>
      </c>
      <c r="G794" s="832" t="s">
        <v>3047</v>
      </c>
      <c r="H794" s="849"/>
      <c r="I794" s="849"/>
      <c r="J794" s="832"/>
      <c r="K794" s="832"/>
      <c r="L794" s="849"/>
      <c r="M794" s="849"/>
      <c r="N794" s="832"/>
      <c r="O794" s="832"/>
      <c r="P794" s="849">
        <v>2</v>
      </c>
      <c r="Q794" s="849">
        <v>546</v>
      </c>
      <c r="R794" s="837"/>
      <c r="S794" s="850">
        <v>273</v>
      </c>
    </row>
    <row r="795" spans="1:19" ht="14.4" customHeight="1" x14ac:dyDescent="0.3">
      <c r="A795" s="831" t="s">
        <v>2923</v>
      </c>
      <c r="B795" s="832" t="s">
        <v>2924</v>
      </c>
      <c r="C795" s="832" t="s">
        <v>591</v>
      </c>
      <c r="D795" s="832" t="s">
        <v>2899</v>
      </c>
      <c r="E795" s="832" t="s">
        <v>2919</v>
      </c>
      <c r="F795" s="832" t="s">
        <v>3050</v>
      </c>
      <c r="G795" s="832" t="s">
        <v>3051</v>
      </c>
      <c r="H795" s="849"/>
      <c r="I795" s="849"/>
      <c r="J795" s="832"/>
      <c r="K795" s="832"/>
      <c r="L795" s="849"/>
      <c r="M795" s="849"/>
      <c r="N795" s="832"/>
      <c r="O795" s="832"/>
      <c r="P795" s="849">
        <v>4</v>
      </c>
      <c r="Q795" s="849">
        <v>1620</v>
      </c>
      <c r="R795" s="837"/>
      <c r="S795" s="850">
        <v>405</v>
      </c>
    </row>
    <row r="796" spans="1:19" ht="14.4" customHeight="1" x14ac:dyDescent="0.3">
      <c r="A796" s="831" t="s">
        <v>2923</v>
      </c>
      <c r="B796" s="832" t="s">
        <v>2924</v>
      </c>
      <c r="C796" s="832" t="s">
        <v>591</v>
      </c>
      <c r="D796" s="832" t="s">
        <v>1481</v>
      </c>
      <c r="E796" s="832" t="s">
        <v>2919</v>
      </c>
      <c r="F796" s="832" t="s">
        <v>2978</v>
      </c>
      <c r="G796" s="832" t="s">
        <v>2979</v>
      </c>
      <c r="H796" s="849"/>
      <c r="I796" s="849"/>
      <c r="J796" s="832"/>
      <c r="K796" s="832"/>
      <c r="L796" s="849"/>
      <c r="M796" s="849"/>
      <c r="N796" s="832"/>
      <c r="O796" s="832"/>
      <c r="P796" s="849">
        <v>3</v>
      </c>
      <c r="Q796" s="849">
        <v>756</v>
      </c>
      <c r="R796" s="837"/>
      <c r="S796" s="850">
        <v>252</v>
      </c>
    </row>
    <row r="797" spans="1:19" ht="14.4" customHeight="1" x14ac:dyDescent="0.3">
      <c r="A797" s="831" t="s">
        <v>2923</v>
      </c>
      <c r="B797" s="832" t="s">
        <v>2924</v>
      </c>
      <c r="C797" s="832" t="s">
        <v>591</v>
      </c>
      <c r="D797" s="832" t="s">
        <v>1481</v>
      </c>
      <c r="E797" s="832" t="s">
        <v>2919</v>
      </c>
      <c r="F797" s="832" t="s">
        <v>2978</v>
      </c>
      <c r="G797" s="832" t="s">
        <v>2980</v>
      </c>
      <c r="H797" s="849"/>
      <c r="I797" s="849"/>
      <c r="J797" s="832"/>
      <c r="K797" s="832"/>
      <c r="L797" s="849">
        <v>4</v>
      </c>
      <c r="M797" s="849">
        <v>1004</v>
      </c>
      <c r="N797" s="832">
        <v>1</v>
      </c>
      <c r="O797" s="832">
        <v>251</v>
      </c>
      <c r="P797" s="849">
        <v>2</v>
      </c>
      <c r="Q797" s="849">
        <v>504</v>
      </c>
      <c r="R797" s="837">
        <v>0.50199203187250996</v>
      </c>
      <c r="S797" s="850">
        <v>252</v>
      </c>
    </row>
    <row r="798" spans="1:19" ht="14.4" customHeight="1" x14ac:dyDescent="0.3">
      <c r="A798" s="831" t="s">
        <v>2923</v>
      </c>
      <c r="B798" s="832" t="s">
        <v>2924</v>
      </c>
      <c r="C798" s="832" t="s">
        <v>591</v>
      </c>
      <c r="D798" s="832" t="s">
        <v>1481</v>
      </c>
      <c r="E798" s="832" t="s">
        <v>2919</v>
      </c>
      <c r="F798" s="832" t="s">
        <v>3018</v>
      </c>
      <c r="G798" s="832" t="s">
        <v>3019</v>
      </c>
      <c r="H798" s="849"/>
      <c r="I798" s="849"/>
      <c r="J798" s="832"/>
      <c r="K798" s="832"/>
      <c r="L798" s="849"/>
      <c r="M798" s="849"/>
      <c r="N798" s="832"/>
      <c r="O798" s="832"/>
      <c r="P798" s="849">
        <v>8</v>
      </c>
      <c r="Q798" s="849">
        <v>1016</v>
      </c>
      <c r="R798" s="837"/>
      <c r="S798" s="850">
        <v>127</v>
      </c>
    </row>
    <row r="799" spans="1:19" ht="14.4" customHeight="1" x14ac:dyDescent="0.3">
      <c r="A799" s="831" t="s">
        <v>2923</v>
      </c>
      <c r="B799" s="832" t="s">
        <v>2924</v>
      </c>
      <c r="C799" s="832" t="s">
        <v>591</v>
      </c>
      <c r="D799" s="832" t="s">
        <v>1481</v>
      </c>
      <c r="E799" s="832" t="s">
        <v>2919</v>
      </c>
      <c r="F799" s="832" t="s">
        <v>3018</v>
      </c>
      <c r="G799" s="832" t="s">
        <v>3020</v>
      </c>
      <c r="H799" s="849"/>
      <c r="I799" s="849"/>
      <c r="J799" s="832"/>
      <c r="K799" s="832"/>
      <c r="L799" s="849">
        <v>5</v>
      </c>
      <c r="M799" s="849">
        <v>630</v>
      </c>
      <c r="N799" s="832">
        <v>1</v>
      </c>
      <c r="O799" s="832">
        <v>126</v>
      </c>
      <c r="P799" s="849">
        <v>3</v>
      </c>
      <c r="Q799" s="849">
        <v>381</v>
      </c>
      <c r="R799" s="837">
        <v>0.60476190476190472</v>
      </c>
      <c r="S799" s="850">
        <v>127</v>
      </c>
    </row>
    <row r="800" spans="1:19" ht="14.4" customHeight="1" x14ac:dyDescent="0.3">
      <c r="A800" s="831" t="s">
        <v>2923</v>
      </c>
      <c r="B800" s="832" t="s">
        <v>2924</v>
      </c>
      <c r="C800" s="832" t="s">
        <v>591</v>
      </c>
      <c r="D800" s="832" t="s">
        <v>1481</v>
      </c>
      <c r="E800" s="832" t="s">
        <v>2919</v>
      </c>
      <c r="F800" s="832" t="s">
        <v>3023</v>
      </c>
      <c r="G800" s="832" t="s">
        <v>3024</v>
      </c>
      <c r="H800" s="849"/>
      <c r="I800" s="849"/>
      <c r="J800" s="832"/>
      <c r="K800" s="832"/>
      <c r="L800" s="849"/>
      <c r="M800" s="849"/>
      <c r="N800" s="832"/>
      <c r="O800" s="832"/>
      <c r="P800" s="849">
        <v>2</v>
      </c>
      <c r="Q800" s="849">
        <v>992</v>
      </c>
      <c r="R800" s="837"/>
      <c r="S800" s="850">
        <v>496</v>
      </c>
    </row>
    <row r="801" spans="1:19" ht="14.4" customHeight="1" x14ac:dyDescent="0.3">
      <c r="A801" s="831" t="s">
        <v>2923</v>
      </c>
      <c r="B801" s="832" t="s">
        <v>2924</v>
      </c>
      <c r="C801" s="832" t="s">
        <v>591</v>
      </c>
      <c r="D801" s="832" t="s">
        <v>1481</v>
      </c>
      <c r="E801" s="832" t="s">
        <v>2919</v>
      </c>
      <c r="F801" s="832" t="s">
        <v>3026</v>
      </c>
      <c r="G801" s="832" t="s">
        <v>3024</v>
      </c>
      <c r="H801" s="849"/>
      <c r="I801" s="849"/>
      <c r="J801" s="832"/>
      <c r="K801" s="832"/>
      <c r="L801" s="849"/>
      <c r="M801" s="849"/>
      <c r="N801" s="832"/>
      <c r="O801" s="832"/>
      <c r="P801" s="849">
        <v>6</v>
      </c>
      <c r="Q801" s="849">
        <v>3414</v>
      </c>
      <c r="R801" s="837"/>
      <c r="S801" s="850">
        <v>569</v>
      </c>
    </row>
    <row r="802" spans="1:19" ht="14.4" customHeight="1" x14ac:dyDescent="0.3">
      <c r="A802" s="831" t="s">
        <v>2923</v>
      </c>
      <c r="B802" s="832" t="s">
        <v>2924</v>
      </c>
      <c r="C802" s="832" t="s">
        <v>591</v>
      </c>
      <c r="D802" s="832" t="s">
        <v>1481</v>
      </c>
      <c r="E802" s="832" t="s">
        <v>2919</v>
      </c>
      <c r="F802" s="832" t="s">
        <v>3026</v>
      </c>
      <c r="G802" s="832" t="s">
        <v>3025</v>
      </c>
      <c r="H802" s="849"/>
      <c r="I802" s="849"/>
      <c r="J802" s="832"/>
      <c r="K802" s="832"/>
      <c r="L802" s="849"/>
      <c r="M802" s="849"/>
      <c r="N802" s="832"/>
      <c r="O802" s="832"/>
      <c r="P802" s="849">
        <v>0</v>
      </c>
      <c r="Q802" s="849">
        <v>0</v>
      </c>
      <c r="R802" s="837"/>
      <c r="S802" s="850"/>
    </row>
    <row r="803" spans="1:19" ht="14.4" customHeight="1" x14ac:dyDescent="0.3">
      <c r="A803" s="831" t="s">
        <v>2923</v>
      </c>
      <c r="B803" s="832" t="s">
        <v>2924</v>
      </c>
      <c r="C803" s="832" t="s">
        <v>591</v>
      </c>
      <c r="D803" s="832" t="s">
        <v>1481</v>
      </c>
      <c r="E803" s="832" t="s">
        <v>2919</v>
      </c>
      <c r="F803" s="832" t="s">
        <v>3039</v>
      </c>
      <c r="G803" s="832" t="s">
        <v>3040</v>
      </c>
      <c r="H803" s="849"/>
      <c r="I803" s="849"/>
      <c r="J803" s="832"/>
      <c r="K803" s="832"/>
      <c r="L803" s="849"/>
      <c r="M803" s="849"/>
      <c r="N803" s="832"/>
      <c r="O803" s="832"/>
      <c r="P803" s="849">
        <v>6</v>
      </c>
      <c r="Q803" s="849">
        <v>516</v>
      </c>
      <c r="R803" s="837"/>
      <c r="S803" s="850">
        <v>86</v>
      </c>
    </row>
    <row r="804" spans="1:19" ht="14.4" customHeight="1" x14ac:dyDescent="0.3">
      <c r="A804" s="831" t="s">
        <v>2923</v>
      </c>
      <c r="B804" s="832" t="s">
        <v>2924</v>
      </c>
      <c r="C804" s="832" t="s">
        <v>591</v>
      </c>
      <c r="D804" s="832" t="s">
        <v>1481</v>
      </c>
      <c r="E804" s="832" t="s">
        <v>2919</v>
      </c>
      <c r="F804" s="832" t="s">
        <v>3039</v>
      </c>
      <c r="G804" s="832" t="s">
        <v>3041</v>
      </c>
      <c r="H804" s="849"/>
      <c r="I804" s="849"/>
      <c r="J804" s="832"/>
      <c r="K804" s="832"/>
      <c r="L804" s="849"/>
      <c r="M804" s="849"/>
      <c r="N804" s="832"/>
      <c r="O804" s="832"/>
      <c r="P804" s="849">
        <v>-5</v>
      </c>
      <c r="Q804" s="849">
        <v>-430</v>
      </c>
      <c r="R804" s="837"/>
      <c r="S804" s="850">
        <v>86</v>
      </c>
    </row>
    <row r="805" spans="1:19" ht="14.4" customHeight="1" x14ac:dyDescent="0.3">
      <c r="A805" s="831" t="s">
        <v>2923</v>
      </c>
      <c r="B805" s="832" t="s">
        <v>2924</v>
      </c>
      <c r="C805" s="832" t="s">
        <v>591</v>
      </c>
      <c r="D805" s="832" t="s">
        <v>1481</v>
      </c>
      <c r="E805" s="832" t="s">
        <v>2919</v>
      </c>
      <c r="F805" s="832" t="s">
        <v>3042</v>
      </c>
      <c r="G805" s="832" t="s">
        <v>3044</v>
      </c>
      <c r="H805" s="849"/>
      <c r="I805" s="849"/>
      <c r="J805" s="832"/>
      <c r="K805" s="832"/>
      <c r="L805" s="849">
        <v>1</v>
      </c>
      <c r="M805" s="849">
        <v>307</v>
      </c>
      <c r="N805" s="832">
        <v>1</v>
      </c>
      <c r="O805" s="832">
        <v>307</v>
      </c>
      <c r="P805" s="849"/>
      <c r="Q805" s="849"/>
      <c r="R805" s="837"/>
      <c r="S805" s="850"/>
    </row>
    <row r="806" spans="1:19" ht="14.4" customHeight="1" x14ac:dyDescent="0.3">
      <c r="A806" s="831" t="s">
        <v>2923</v>
      </c>
      <c r="B806" s="832" t="s">
        <v>2924</v>
      </c>
      <c r="C806" s="832" t="s">
        <v>591</v>
      </c>
      <c r="D806" s="832" t="s">
        <v>1481</v>
      </c>
      <c r="E806" s="832" t="s">
        <v>2919</v>
      </c>
      <c r="F806" s="832" t="s">
        <v>3045</v>
      </c>
      <c r="G806" s="832" t="s">
        <v>3043</v>
      </c>
      <c r="H806" s="849"/>
      <c r="I806" s="849"/>
      <c r="J806" s="832"/>
      <c r="K806" s="832"/>
      <c r="L806" s="849"/>
      <c r="M806" s="849"/>
      <c r="N806" s="832"/>
      <c r="O806" s="832"/>
      <c r="P806" s="849">
        <v>2</v>
      </c>
      <c r="Q806" s="849">
        <v>762</v>
      </c>
      <c r="R806" s="837"/>
      <c r="S806" s="850">
        <v>381</v>
      </c>
    </row>
    <row r="807" spans="1:19" ht="14.4" customHeight="1" x14ac:dyDescent="0.3">
      <c r="A807" s="831" t="s">
        <v>2923</v>
      </c>
      <c r="B807" s="832" t="s">
        <v>2924</v>
      </c>
      <c r="C807" s="832" t="s">
        <v>591</v>
      </c>
      <c r="D807" s="832" t="s">
        <v>1481</v>
      </c>
      <c r="E807" s="832" t="s">
        <v>2919</v>
      </c>
      <c r="F807" s="832" t="s">
        <v>3045</v>
      </c>
      <c r="G807" s="832" t="s">
        <v>3044</v>
      </c>
      <c r="H807" s="849"/>
      <c r="I807" s="849"/>
      <c r="J807" s="832"/>
      <c r="K807" s="832"/>
      <c r="L807" s="849">
        <v>5</v>
      </c>
      <c r="M807" s="849">
        <v>1900</v>
      </c>
      <c r="N807" s="832">
        <v>1</v>
      </c>
      <c r="O807" s="832">
        <v>380</v>
      </c>
      <c r="P807" s="849">
        <v>3</v>
      </c>
      <c r="Q807" s="849">
        <v>1143</v>
      </c>
      <c r="R807" s="837">
        <v>0.6015789473684211</v>
      </c>
      <c r="S807" s="850">
        <v>381</v>
      </c>
    </row>
    <row r="808" spans="1:19" ht="14.4" customHeight="1" x14ac:dyDescent="0.3">
      <c r="A808" s="831" t="s">
        <v>2923</v>
      </c>
      <c r="B808" s="832" t="s">
        <v>2924</v>
      </c>
      <c r="C808" s="832" t="s">
        <v>591</v>
      </c>
      <c r="D808" s="832" t="s">
        <v>1481</v>
      </c>
      <c r="E808" s="832" t="s">
        <v>2919</v>
      </c>
      <c r="F808" s="832" t="s">
        <v>3046</v>
      </c>
      <c r="G808" s="832" t="s">
        <v>3047</v>
      </c>
      <c r="H808" s="849"/>
      <c r="I808" s="849"/>
      <c r="J808" s="832"/>
      <c r="K808" s="832"/>
      <c r="L808" s="849"/>
      <c r="M808" s="849"/>
      <c r="N808" s="832"/>
      <c r="O808" s="832"/>
      <c r="P808" s="849">
        <v>2</v>
      </c>
      <c r="Q808" s="849">
        <v>546</v>
      </c>
      <c r="R808" s="837"/>
      <c r="S808" s="850">
        <v>273</v>
      </c>
    </row>
    <row r="809" spans="1:19" ht="14.4" customHeight="1" x14ac:dyDescent="0.3">
      <c r="A809" s="831" t="s">
        <v>2923</v>
      </c>
      <c r="B809" s="832" t="s">
        <v>2924</v>
      </c>
      <c r="C809" s="832" t="s">
        <v>591</v>
      </c>
      <c r="D809" s="832" t="s">
        <v>1481</v>
      </c>
      <c r="E809" s="832" t="s">
        <v>2919</v>
      </c>
      <c r="F809" s="832" t="s">
        <v>3046</v>
      </c>
      <c r="G809" s="832" t="s">
        <v>3048</v>
      </c>
      <c r="H809" s="849"/>
      <c r="I809" s="849"/>
      <c r="J809" s="832"/>
      <c r="K809" s="832"/>
      <c r="L809" s="849"/>
      <c r="M809" s="849"/>
      <c r="N809" s="832"/>
      <c r="O809" s="832"/>
      <c r="P809" s="849">
        <v>0</v>
      </c>
      <c r="Q809" s="849">
        <v>0</v>
      </c>
      <c r="R809" s="837"/>
      <c r="S809" s="850"/>
    </row>
    <row r="810" spans="1:19" ht="14.4" customHeight="1" x14ac:dyDescent="0.3">
      <c r="A810" s="831" t="s">
        <v>2923</v>
      </c>
      <c r="B810" s="832" t="s">
        <v>2924</v>
      </c>
      <c r="C810" s="832" t="s">
        <v>591</v>
      </c>
      <c r="D810" s="832" t="s">
        <v>2904</v>
      </c>
      <c r="E810" s="832" t="s">
        <v>2919</v>
      </c>
      <c r="F810" s="832" t="s">
        <v>2978</v>
      </c>
      <c r="G810" s="832" t="s">
        <v>2980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252</v>
      </c>
      <c r="R810" s="837"/>
      <c r="S810" s="850">
        <v>252</v>
      </c>
    </row>
    <row r="811" spans="1:19" ht="14.4" customHeight="1" x14ac:dyDescent="0.3">
      <c r="A811" s="831" t="s">
        <v>2923</v>
      </c>
      <c r="B811" s="832" t="s">
        <v>2924</v>
      </c>
      <c r="C811" s="832" t="s">
        <v>591</v>
      </c>
      <c r="D811" s="832" t="s">
        <v>2904</v>
      </c>
      <c r="E811" s="832" t="s">
        <v>2919</v>
      </c>
      <c r="F811" s="832" t="s">
        <v>3021</v>
      </c>
      <c r="G811" s="832" t="s">
        <v>3022</v>
      </c>
      <c r="H811" s="849"/>
      <c r="I811" s="849"/>
      <c r="J811" s="832"/>
      <c r="K811" s="832"/>
      <c r="L811" s="849"/>
      <c r="M811" s="849"/>
      <c r="N811" s="832"/>
      <c r="O811" s="832"/>
      <c r="P811" s="849">
        <v>1</v>
      </c>
      <c r="Q811" s="849">
        <v>332</v>
      </c>
      <c r="R811" s="837"/>
      <c r="S811" s="850">
        <v>332</v>
      </c>
    </row>
    <row r="812" spans="1:19" ht="14.4" customHeight="1" x14ac:dyDescent="0.3">
      <c r="A812" s="831" t="s">
        <v>2923</v>
      </c>
      <c r="B812" s="832" t="s">
        <v>2924</v>
      </c>
      <c r="C812" s="832" t="s">
        <v>591</v>
      </c>
      <c r="D812" s="832" t="s">
        <v>2905</v>
      </c>
      <c r="E812" s="832" t="s">
        <v>2919</v>
      </c>
      <c r="F812" s="832" t="s">
        <v>2978</v>
      </c>
      <c r="G812" s="832" t="s">
        <v>2979</v>
      </c>
      <c r="H812" s="849"/>
      <c r="I812" s="849"/>
      <c r="J812" s="832"/>
      <c r="K812" s="832"/>
      <c r="L812" s="849">
        <v>1</v>
      </c>
      <c r="M812" s="849">
        <v>251</v>
      </c>
      <c r="N812" s="832">
        <v>1</v>
      </c>
      <c r="O812" s="832">
        <v>251</v>
      </c>
      <c r="P812" s="849"/>
      <c r="Q812" s="849"/>
      <c r="R812" s="837"/>
      <c r="S812" s="850"/>
    </row>
    <row r="813" spans="1:19" ht="14.4" customHeight="1" x14ac:dyDescent="0.3">
      <c r="A813" s="831" t="s">
        <v>2923</v>
      </c>
      <c r="B813" s="832" t="s">
        <v>2924</v>
      </c>
      <c r="C813" s="832" t="s">
        <v>591</v>
      </c>
      <c r="D813" s="832" t="s">
        <v>2905</v>
      </c>
      <c r="E813" s="832" t="s">
        <v>2919</v>
      </c>
      <c r="F813" s="832" t="s">
        <v>3018</v>
      </c>
      <c r="G813" s="832" t="s">
        <v>3019</v>
      </c>
      <c r="H813" s="849"/>
      <c r="I813" s="849"/>
      <c r="J813" s="832"/>
      <c r="K813" s="832"/>
      <c r="L813" s="849">
        <v>1</v>
      </c>
      <c r="M813" s="849">
        <v>126</v>
      </c>
      <c r="N813" s="832">
        <v>1</v>
      </c>
      <c r="O813" s="832">
        <v>126</v>
      </c>
      <c r="P813" s="849"/>
      <c r="Q813" s="849"/>
      <c r="R813" s="837"/>
      <c r="S813" s="850"/>
    </row>
    <row r="814" spans="1:19" ht="14.4" customHeight="1" x14ac:dyDescent="0.3">
      <c r="A814" s="831" t="s">
        <v>2923</v>
      </c>
      <c r="B814" s="832" t="s">
        <v>2924</v>
      </c>
      <c r="C814" s="832" t="s">
        <v>591</v>
      </c>
      <c r="D814" s="832" t="s">
        <v>2905</v>
      </c>
      <c r="E814" s="832" t="s">
        <v>2919</v>
      </c>
      <c r="F814" s="832" t="s">
        <v>3046</v>
      </c>
      <c r="G814" s="832" t="s">
        <v>3047</v>
      </c>
      <c r="H814" s="849"/>
      <c r="I814" s="849"/>
      <c r="J814" s="832"/>
      <c r="K814" s="832"/>
      <c r="L814" s="849">
        <v>1</v>
      </c>
      <c r="M814" s="849">
        <v>272</v>
      </c>
      <c r="N814" s="832">
        <v>1</v>
      </c>
      <c r="O814" s="832">
        <v>272</v>
      </c>
      <c r="P814" s="849"/>
      <c r="Q814" s="849"/>
      <c r="R814" s="837"/>
      <c r="S814" s="850"/>
    </row>
    <row r="815" spans="1:19" ht="14.4" customHeight="1" x14ac:dyDescent="0.3">
      <c r="A815" s="831" t="s">
        <v>2923</v>
      </c>
      <c r="B815" s="832" t="s">
        <v>2924</v>
      </c>
      <c r="C815" s="832" t="s">
        <v>591</v>
      </c>
      <c r="D815" s="832" t="s">
        <v>2906</v>
      </c>
      <c r="E815" s="832" t="s">
        <v>2919</v>
      </c>
      <c r="F815" s="832" t="s">
        <v>2978</v>
      </c>
      <c r="G815" s="832" t="s">
        <v>2979</v>
      </c>
      <c r="H815" s="849"/>
      <c r="I815" s="849"/>
      <c r="J815" s="832"/>
      <c r="K815" s="832"/>
      <c r="L815" s="849">
        <v>2</v>
      </c>
      <c r="M815" s="849">
        <v>502</v>
      </c>
      <c r="N815" s="832">
        <v>1</v>
      </c>
      <c r="O815" s="832">
        <v>251</v>
      </c>
      <c r="P815" s="849"/>
      <c r="Q815" s="849"/>
      <c r="R815" s="837"/>
      <c r="S815" s="850"/>
    </row>
    <row r="816" spans="1:19" ht="14.4" customHeight="1" x14ac:dyDescent="0.3">
      <c r="A816" s="831" t="s">
        <v>2923</v>
      </c>
      <c r="B816" s="832" t="s">
        <v>2924</v>
      </c>
      <c r="C816" s="832" t="s">
        <v>591</v>
      </c>
      <c r="D816" s="832" t="s">
        <v>2906</v>
      </c>
      <c r="E816" s="832" t="s">
        <v>2919</v>
      </c>
      <c r="F816" s="832" t="s">
        <v>2978</v>
      </c>
      <c r="G816" s="832" t="s">
        <v>2980</v>
      </c>
      <c r="H816" s="849">
        <v>1</v>
      </c>
      <c r="I816" s="849">
        <v>251</v>
      </c>
      <c r="J816" s="832">
        <v>1</v>
      </c>
      <c r="K816" s="832">
        <v>251</v>
      </c>
      <c r="L816" s="849">
        <v>1</v>
      </c>
      <c r="M816" s="849">
        <v>251</v>
      </c>
      <c r="N816" s="832">
        <v>1</v>
      </c>
      <c r="O816" s="832">
        <v>251</v>
      </c>
      <c r="P816" s="849"/>
      <c r="Q816" s="849"/>
      <c r="R816" s="837"/>
      <c r="S816" s="850"/>
    </row>
    <row r="817" spans="1:19" ht="14.4" customHeight="1" x14ac:dyDescent="0.3">
      <c r="A817" s="831" t="s">
        <v>2923</v>
      </c>
      <c r="B817" s="832" t="s">
        <v>2924</v>
      </c>
      <c r="C817" s="832" t="s">
        <v>591</v>
      </c>
      <c r="D817" s="832" t="s">
        <v>2906</v>
      </c>
      <c r="E817" s="832" t="s">
        <v>2919</v>
      </c>
      <c r="F817" s="832" t="s">
        <v>3018</v>
      </c>
      <c r="G817" s="832" t="s">
        <v>3020</v>
      </c>
      <c r="H817" s="849"/>
      <c r="I817" s="849"/>
      <c r="J817" s="832"/>
      <c r="K817" s="832"/>
      <c r="L817" s="849">
        <v>1</v>
      </c>
      <c r="M817" s="849">
        <v>126</v>
      </c>
      <c r="N817" s="832">
        <v>1</v>
      </c>
      <c r="O817" s="832">
        <v>126</v>
      </c>
      <c r="P817" s="849"/>
      <c r="Q817" s="849"/>
      <c r="R817" s="837"/>
      <c r="S817" s="850"/>
    </row>
    <row r="818" spans="1:19" ht="14.4" customHeight="1" x14ac:dyDescent="0.3">
      <c r="A818" s="831" t="s">
        <v>2923</v>
      </c>
      <c r="B818" s="832" t="s">
        <v>2924</v>
      </c>
      <c r="C818" s="832" t="s">
        <v>591</v>
      </c>
      <c r="D818" s="832" t="s">
        <v>2906</v>
      </c>
      <c r="E818" s="832" t="s">
        <v>2919</v>
      </c>
      <c r="F818" s="832" t="s">
        <v>3029</v>
      </c>
      <c r="G818" s="832" t="s">
        <v>3030</v>
      </c>
      <c r="H818" s="849"/>
      <c r="I818" s="849"/>
      <c r="J818" s="832"/>
      <c r="K818" s="832"/>
      <c r="L818" s="849">
        <v>1</v>
      </c>
      <c r="M818" s="849">
        <v>462</v>
      </c>
      <c r="N818" s="832">
        <v>1</v>
      </c>
      <c r="O818" s="832">
        <v>462</v>
      </c>
      <c r="P818" s="849"/>
      <c r="Q818" s="849"/>
      <c r="R818" s="837"/>
      <c r="S818" s="850"/>
    </row>
    <row r="819" spans="1:19" ht="14.4" customHeight="1" x14ac:dyDescent="0.3">
      <c r="A819" s="831" t="s">
        <v>2923</v>
      </c>
      <c r="B819" s="832" t="s">
        <v>2924</v>
      </c>
      <c r="C819" s="832" t="s">
        <v>591</v>
      </c>
      <c r="D819" s="832" t="s">
        <v>2906</v>
      </c>
      <c r="E819" s="832" t="s">
        <v>2919</v>
      </c>
      <c r="F819" s="832" t="s">
        <v>3045</v>
      </c>
      <c r="G819" s="832" t="s">
        <v>3043</v>
      </c>
      <c r="H819" s="849"/>
      <c r="I819" s="849"/>
      <c r="J819" s="832"/>
      <c r="K819" s="832"/>
      <c r="L819" s="849">
        <v>5</v>
      </c>
      <c r="M819" s="849">
        <v>1900</v>
      </c>
      <c r="N819" s="832">
        <v>1</v>
      </c>
      <c r="O819" s="832">
        <v>380</v>
      </c>
      <c r="P819" s="849"/>
      <c r="Q819" s="849"/>
      <c r="R819" s="837"/>
      <c r="S819" s="850"/>
    </row>
    <row r="820" spans="1:19" ht="14.4" customHeight="1" x14ac:dyDescent="0.3">
      <c r="A820" s="831" t="s">
        <v>2923</v>
      </c>
      <c r="B820" s="832" t="s">
        <v>2924</v>
      </c>
      <c r="C820" s="832" t="s">
        <v>591</v>
      </c>
      <c r="D820" s="832" t="s">
        <v>2906</v>
      </c>
      <c r="E820" s="832" t="s">
        <v>2919</v>
      </c>
      <c r="F820" s="832" t="s">
        <v>3045</v>
      </c>
      <c r="G820" s="832" t="s">
        <v>3044</v>
      </c>
      <c r="H820" s="849">
        <v>2</v>
      </c>
      <c r="I820" s="849">
        <v>760</v>
      </c>
      <c r="J820" s="832"/>
      <c r="K820" s="832">
        <v>380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2923</v>
      </c>
      <c r="B821" s="832" t="s">
        <v>2924</v>
      </c>
      <c r="C821" s="832" t="s">
        <v>591</v>
      </c>
      <c r="D821" s="832" t="s">
        <v>1483</v>
      </c>
      <c r="E821" s="832" t="s">
        <v>2919</v>
      </c>
      <c r="F821" s="832" t="s">
        <v>2978</v>
      </c>
      <c r="G821" s="832" t="s">
        <v>2979</v>
      </c>
      <c r="H821" s="849">
        <v>1</v>
      </c>
      <c r="I821" s="849">
        <v>251</v>
      </c>
      <c r="J821" s="832"/>
      <c r="K821" s="832">
        <v>251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2923</v>
      </c>
      <c r="B822" s="832" t="s">
        <v>2924</v>
      </c>
      <c r="C822" s="832" t="s">
        <v>591</v>
      </c>
      <c r="D822" s="832" t="s">
        <v>1483</v>
      </c>
      <c r="E822" s="832" t="s">
        <v>2919</v>
      </c>
      <c r="F822" s="832" t="s">
        <v>3050</v>
      </c>
      <c r="G822" s="832" t="s">
        <v>3051</v>
      </c>
      <c r="H822" s="849">
        <v>2</v>
      </c>
      <c r="I822" s="849">
        <v>808</v>
      </c>
      <c r="J822" s="832"/>
      <c r="K822" s="832">
        <v>404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 t="s">
        <v>2923</v>
      </c>
      <c r="B823" s="832" t="s">
        <v>2924</v>
      </c>
      <c r="C823" s="832" t="s">
        <v>591</v>
      </c>
      <c r="D823" s="832" t="s">
        <v>2910</v>
      </c>
      <c r="E823" s="832" t="s">
        <v>2919</v>
      </c>
      <c r="F823" s="832" t="s">
        <v>3018</v>
      </c>
      <c r="G823" s="832" t="s">
        <v>3020</v>
      </c>
      <c r="H823" s="849">
        <v>1</v>
      </c>
      <c r="I823" s="849">
        <v>126</v>
      </c>
      <c r="J823" s="832"/>
      <c r="K823" s="832">
        <v>126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 t="s">
        <v>2923</v>
      </c>
      <c r="B824" s="832" t="s">
        <v>2924</v>
      </c>
      <c r="C824" s="832" t="s">
        <v>591</v>
      </c>
      <c r="D824" s="832" t="s">
        <v>2910</v>
      </c>
      <c r="E824" s="832" t="s">
        <v>2919</v>
      </c>
      <c r="F824" s="832" t="s">
        <v>3042</v>
      </c>
      <c r="G824" s="832" t="s">
        <v>3044</v>
      </c>
      <c r="H824" s="849">
        <v>1</v>
      </c>
      <c r="I824" s="849">
        <v>307</v>
      </c>
      <c r="J824" s="832"/>
      <c r="K824" s="832">
        <v>307</v>
      </c>
      <c r="L824" s="849"/>
      <c r="M824" s="849"/>
      <c r="N824" s="832"/>
      <c r="O824" s="832"/>
      <c r="P824" s="849"/>
      <c r="Q824" s="849"/>
      <c r="R824" s="837"/>
      <c r="S824" s="850"/>
    </row>
    <row r="825" spans="1:19" ht="14.4" customHeight="1" x14ac:dyDescent="0.3">
      <c r="A825" s="831" t="s">
        <v>2923</v>
      </c>
      <c r="B825" s="832" t="s">
        <v>2924</v>
      </c>
      <c r="C825" s="832" t="s">
        <v>591</v>
      </c>
      <c r="D825" s="832" t="s">
        <v>2912</v>
      </c>
      <c r="E825" s="832" t="s">
        <v>2919</v>
      </c>
      <c r="F825" s="832" t="s">
        <v>2978</v>
      </c>
      <c r="G825" s="832" t="s">
        <v>2979</v>
      </c>
      <c r="H825" s="849">
        <v>1</v>
      </c>
      <c r="I825" s="849">
        <v>251</v>
      </c>
      <c r="J825" s="832"/>
      <c r="K825" s="832">
        <v>251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x14ac:dyDescent="0.3">
      <c r="A826" s="831" t="s">
        <v>2923</v>
      </c>
      <c r="B826" s="832" t="s">
        <v>2924</v>
      </c>
      <c r="C826" s="832" t="s">
        <v>591</v>
      </c>
      <c r="D826" s="832" t="s">
        <v>2912</v>
      </c>
      <c r="E826" s="832" t="s">
        <v>2919</v>
      </c>
      <c r="F826" s="832" t="s">
        <v>3018</v>
      </c>
      <c r="G826" s="832" t="s">
        <v>3019</v>
      </c>
      <c r="H826" s="849">
        <v>1</v>
      </c>
      <c r="I826" s="849">
        <v>126</v>
      </c>
      <c r="J826" s="832"/>
      <c r="K826" s="832">
        <v>126</v>
      </c>
      <c r="L826" s="849"/>
      <c r="M826" s="849"/>
      <c r="N826" s="832"/>
      <c r="O826" s="832"/>
      <c r="P826" s="849"/>
      <c r="Q826" s="849"/>
      <c r="R826" s="837"/>
      <c r="S826" s="850"/>
    </row>
    <row r="827" spans="1:19" ht="14.4" customHeight="1" x14ac:dyDescent="0.3">
      <c r="A827" s="831" t="s">
        <v>2923</v>
      </c>
      <c r="B827" s="832" t="s">
        <v>2924</v>
      </c>
      <c r="C827" s="832" t="s">
        <v>591</v>
      </c>
      <c r="D827" s="832" t="s">
        <v>2912</v>
      </c>
      <c r="E827" s="832" t="s">
        <v>2919</v>
      </c>
      <c r="F827" s="832" t="s">
        <v>3018</v>
      </c>
      <c r="G827" s="832" t="s">
        <v>3020</v>
      </c>
      <c r="H827" s="849">
        <v>2</v>
      </c>
      <c r="I827" s="849">
        <v>252</v>
      </c>
      <c r="J827" s="832"/>
      <c r="K827" s="832">
        <v>126</v>
      </c>
      <c r="L827" s="849"/>
      <c r="M827" s="849"/>
      <c r="N827" s="832"/>
      <c r="O827" s="832"/>
      <c r="P827" s="849"/>
      <c r="Q827" s="849"/>
      <c r="R827" s="837"/>
      <c r="S827" s="850"/>
    </row>
    <row r="828" spans="1:19" ht="14.4" customHeight="1" x14ac:dyDescent="0.3">
      <c r="A828" s="831" t="s">
        <v>2923</v>
      </c>
      <c r="B828" s="832" t="s">
        <v>2924</v>
      </c>
      <c r="C828" s="832" t="s">
        <v>591</v>
      </c>
      <c r="D828" s="832" t="s">
        <v>2912</v>
      </c>
      <c r="E828" s="832" t="s">
        <v>2919</v>
      </c>
      <c r="F828" s="832" t="s">
        <v>3042</v>
      </c>
      <c r="G828" s="832" t="s">
        <v>3043</v>
      </c>
      <c r="H828" s="849">
        <v>1</v>
      </c>
      <c r="I828" s="849">
        <v>307</v>
      </c>
      <c r="J828" s="832"/>
      <c r="K828" s="832">
        <v>307</v>
      </c>
      <c r="L828" s="849"/>
      <c r="M828" s="849"/>
      <c r="N828" s="832"/>
      <c r="O828" s="832"/>
      <c r="P828" s="849"/>
      <c r="Q828" s="849"/>
      <c r="R828" s="837"/>
      <c r="S828" s="850"/>
    </row>
    <row r="829" spans="1:19" ht="14.4" customHeight="1" x14ac:dyDescent="0.3">
      <c r="A829" s="831" t="s">
        <v>2923</v>
      </c>
      <c r="B829" s="832" t="s">
        <v>2924</v>
      </c>
      <c r="C829" s="832" t="s">
        <v>591</v>
      </c>
      <c r="D829" s="832" t="s">
        <v>2912</v>
      </c>
      <c r="E829" s="832" t="s">
        <v>2919</v>
      </c>
      <c r="F829" s="832" t="s">
        <v>3042</v>
      </c>
      <c r="G829" s="832" t="s">
        <v>3044</v>
      </c>
      <c r="H829" s="849">
        <v>2</v>
      </c>
      <c r="I829" s="849">
        <v>614</v>
      </c>
      <c r="J829" s="832"/>
      <c r="K829" s="832">
        <v>307</v>
      </c>
      <c r="L829" s="849"/>
      <c r="M829" s="849"/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2923</v>
      </c>
      <c r="B830" s="832" t="s">
        <v>2924</v>
      </c>
      <c r="C830" s="832" t="s">
        <v>591</v>
      </c>
      <c r="D830" s="832" t="s">
        <v>2913</v>
      </c>
      <c r="E830" s="832" t="s">
        <v>2919</v>
      </c>
      <c r="F830" s="832" t="s">
        <v>2978</v>
      </c>
      <c r="G830" s="832" t="s">
        <v>2979</v>
      </c>
      <c r="H830" s="849">
        <v>1</v>
      </c>
      <c r="I830" s="849">
        <v>251</v>
      </c>
      <c r="J830" s="832"/>
      <c r="K830" s="832">
        <v>251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2923</v>
      </c>
      <c r="B831" s="832" t="s">
        <v>2924</v>
      </c>
      <c r="C831" s="832" t="s">
        <v>591</v>
      </c>
      <c r="D831" s="832" t="s">
        <v>2913</v>
      </c>
      <c r="E831" s="832" t="s">
        <v>2919</v>
      </c>
      <c r="F831" s="832" t="s">
        <v>2978</v>
      </c>
      <c r="G831" s="832" t="s">
        <v>2980</v>
      </c>
      <c r="H831" s="849"/>
      <c r="I831" s="849"/>
      <c r="J831" s="832"/>
      <c r="K831" s="832"/>
      <c r="L831" s="849">
        <v>2</v>
      </c>
      <c r="M831" s="849">
        <v>502</v>
      </c>
      <c r="N831" s="832">
        <v>1</v>
      </c>
      <c r="O831" s="832">
        <v>251</v>
      </c>
      <c r="P831" s="849"/>
      <c r="Q831" s="849"/>
      <c r="R831" s="837"/>
      <c r="S831" s="850"/>
    </row>
    <row r="832" spans="1:19" ht="14.4" customHeight="1" x14ac:dyDescent="0.3">
      <c r="A832" s="831" t="s">
        <v>2923</v>
      </c>
      <c r="B832" s="832" t="s">
        <v>2924</v>
      </c>
      <c r="C832" s="832" t="s">
        <v>591</v>
      </c>
      <c r="D832" s="832" t="s">
        <v>2913</v>
      </c>
      <c r="E832" s="832" t="s">
        <v>2919</v>
      </c>
      <c r="F832" s="832" t="s">
        <v>3018</v>
      </c>
      <c r="G832" s="832" t="s">
        <v>3019</v>
      </c>
      <c r="H832" s="849">
        <v>2</v>
      </c>
      <c r="I832" s="849">
        <v>252</v>
      </c>
      <c r="J832" s="832"/>
      <c r="K832" s="832">
        <v>126</v>
      </c>
      <c r="L832" s="849"/>
      <c r="M832" s="849"/>
      <c r="N832" s="832"/>
      <c r="O832" s="832"/>
      <c r="P832" s="849">
        <v>4</v>
      </c>
      <c r="Q832" s="849">
        <v>508</v>
      </c>
      <c r="R832" s="837"/>
      <c r="S832" s="850">
        <v>127</v>
      </c>
    </row>
    <row r="833" spans="1:19" ht="14.4" customHeight="1" x14ac:dyDescent="0.3">
      <c r="A833" s="831" t="s">
        <v>2923</v>
      </c>
      <c r="B833" s="832" t="s">
        <v>2924</v>
      </c>
      <c r="C833" s="832" t="s">
        <v>591</v>
      </c>
      <c r="D833" s="832" t="s">
        <v>2913</v>
      </c>
      <c r="E833" s="832" t="s">
        <v>2919</v>
      </c>
      <c r="F833" s="832" t="s">
        <v>3018</v>
      </c>
      <c r="G833" s="832" t="s">
        <v>3020</v>
      </c>
      <c r="H833" s="849"/>
      <c r="I833" s="849"/>
      <c r="J833" s="832"/>
      <c r="K833" s="832"/>
      <c r="L833" s="849">
        <v>4</v>
      </c>
      <c r="M833" s="849">
        <v>504</v>
      </c>
      <c r="N833" s="832">
        <v>1</v>
      </c>
      <c r="O833" s="832">
        <v>126</v>
      </c>
      <c r="P833" s="849"/>
      <c r="Q833" s="849"/>
      <c r="R833" s="837"/>
      <c r="S833" s="850"/>
    </row>
    <row r="834" spans="1:19" ht="14.4" customHeight="1" x14ac:dyDescent="0.3">
      <c r="A834" s="831" t="s">
        <v>2923</v>
      </c>
      <c r="B834" s="832" t="s">
        <v>2924</v>
      </c>
      <c r="C834" s="832" t="s">
        <v>591</v>
      </c>
      <c r="D834" s="832" t="s">
        <v>2913</v>
      </c>
      <c r="E834" s="832" t="s">
        <v>2919</v>
      </c>
      <c r="F834" s="832" t="s">
        <v>3023</v>
      </c>
      <c r="G834" s="832" t="s">
        <v>3024</v>
      </c>
      <c r="H834" s="849"/>
      <c r="I834" s="849"/>
      <c r="J834" s="832"/>
      <c r="K834" s="832"/>
      <c r="L834" s="849"/>
      <c r="M834" s="849"/>
      <c r="N834" s="832"/>
      <c r="O834" s="832"/>
      <c r="P834" s="849">
        <v>3</v>
      </c>
      <c r="Q834" s="849">
        <v>1488</v>
      </c>
      <c r="R834" s="837"/>
      <c r="S834" s="850">
        <v>496</v>
      </c>
    </row>
    <row r="835" spans="1:19" ht="14.4" customHeight="1" x14ac:dyDescent="0.3">
      <c r="A835" s="831" t="s">
        <v>2923</v>
      </c>
      <c r="B835" s="832" t="s">
        <v>2924</v>
      </c>
      <c r="C835" s="832" t="s">
        <v>591</v>
      </c>
      <c r="D835" s="832" t="s">
        <v>2913</v>
      </c>
      <c r="E835" s="832" t="s">
        <v>2919</v>
      </c>
      <c r="F835" s="832" t="s">
        <v>3023</v>
      </c>
      <c r="G835" s="832" t="s">
        <v>3025</v>
      </c>
      <c r="H835" s="849"/>
      <c r="I835" s="849"/>
      <c r="J835" s="832"/>
      <c r="K835" s="832"/>
      <c r="L835" s="849">
        <v>5</v>
      </c>
      <c r="M835" s="849">
        <v>2475</v>
      </c>
      <c r="N835" s="832">
        <v>1</v>
      </c>
      <c r="O835" s="832">
        <v>495</v>
      </c>
      <c r="P835" s="849"/>
      <c r="Q835" s="849"/>
      <c r="R835" s="837"/>
      <c r="S835" s="850"/>
    </row>
    <row r="836" spans="1:19" ht="14.4" customHeight="1" x14ac:dyDescent="0.3">
      <c r="A836" s="831" t="s">
        <v>2923</v>
      </c>
      <c r="B836" s="832" t="s">
        <v>2924</v>
      </c>
      <c r="C836" s="832" t="s">
        <v>591</v>
      </c>
      <c r="D836" s="832" t="s">
        <v>2913</v>
      </c>
      <c r="E836" s="832" t="s">
        <v>2919</v>
      </c>
      <c r="F836" s="832" t="s">
        <v>3026</v>
      </c>
      <c r="G836" s="832" t="s">
        <v>3024</v>
      </c>
      <c r="H836" s="849">
        <v>4</v>
      </c>
      <c r="I836" s="849">
        <v>2272</v>
      </c>
      <c r="J836" s="832"/>
      <c r="K836" s="832">
        <v>568</v>
      </c>
      <c r="L836" s="849"/>
      <c r="M836" s="849"/>
      <c r="N836" s="832"/>
      <c r="O836" s="832"/>
      <c r="P836" s="849"/>
      <c r="Q836" s="849"/>
      <c r="R836" s="837"/>
      <c r="S836" s="850"/>
    </row>
    <row r="837" spans="1:19" ht="14.4" customHeight="1" x14ac:dyDescent="0.3">
      <c r="A837" s="831" t="s">
        <v>2923</v>
      </c>
      <c r="B837" s="832" t="s">
        <v>2924</v>
      </c>
      <c r="C837" s="832" t="s">
        <v>591</v>
      </c>
      <c r="D837" s="832" t="s">
        <v>2916</v>
      </c>
      <c r="E837" s="832" t="s">
        <v>2919</v>
      </c>
      <c r="F837" s="832" t="s">
        <v>2978</v>
      </c>
      <c r="G837" s="832" t="s">
        <v>2979</v>
      </c>
      <c r="H837" s="849">
        <v>4</v>
      </c>
      <c r="I837" s="849">
        <v>1004</v>
      </c>
      <c r="J837" s="832"/>
      <c r="K837" s="832">
        <v>251</v>
      </c>
      <c r="L837" s="849"/>
      <c r="M837" s="849"/>
      <c r="N837" s="832"/>
      <c r="O837" s="832"/>
      <c r="P837" s="849"/>
      <c r="Q837" s="849"/>
      <c r="R837" s="837"/>
      <c r="S837" s="850"/>
    </row>
    <row r="838" spans="1:19" ht="14.4" customHeight="1" x14ac:dyDescent="0.3">
      <c r="A838" s="831" t="s">
        <v>2923</v>
      </c>
      <c r="B838" s="832" t="s">
        <v>2924</v>
      </c>
      <c r="C838" s="832" t="s">
        <v>591</v>
      </c>
      <c r="D838" s="832" t="s">
        <v>2916</v>
      </c>
      <c r="E838" s="832" t="s">
        <v>2919</v>
      </c>
      <c r="F838" s="832" t="s">
        <v>2978</v>
      </c>
      <c r="G838" s="832" t="s">
        <v>2980</v>
      </c>
      <c r="H838" s="849">
        <v>3</v>
      </c>
      <c r="I838" s="849">
        <v>753</v>
      </c>
      <c r="J838" s="832"/>
      <c r="K838" s="832">
        <v>251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2923</v>
      </c>
      <c r="B839" s="832" t="s">
        <v>2924</v>
      </c>
      <c r="C839" s="832" t="s">
        <v>591</v>
      </c>
      <c r="D839" s="832" t="s">
        <v>2916</v>
      </c>
      <c r="E839" s="832" t="s">
        <v>2919</v>
      </c>
      <c r="F839" s="832" t="s">
        <v>3018</v>
      </c>
      <c r="G839" s="832" t="s">
        <v>3019</v>
      </c>
      <c r="H839" s="849">
        <v>5</v>
      </c>
      <c r="I839" s="849">
        <v>630</v>
      </c>
      <c r="J839" s="832"/>
      <c r="K839" s="832">
        <v>126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2923</v>
      </c>
      <c r="B840" s="832" t="s">
        <v>2924</v>
      </c>
      <c r="C840" s="832" t="s">
        <v>591</v>
      </c>
      <c r="D840" s="832" t="s">
        <v>2916</v>
      </c>
      <c r="E840" s="832" t="s">
        <v>2919</v>
      </c>
      <c r="F840" s="832" t="s">
        <v>3018</v>
      </c>
      <c r="G840" s="832" t="s">
        <v>3020</v>
      </c>
      <c r="H840" s="849">
        <v>3</v>
      </c>
      <c r="I840" s="849">
        <v>378</v>
      </c>
      <c r="J840" s="832"/>
      <c r="K840" s="832">
        <v>126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" customHeight="1" x14ac:dyDescent="0.3">
      <c r="A841" s="831" t="s">
        <v>2923</v>
      </c>
      <c r="B841" s="832" t="s">
        <v>2924</v>
      </c>
      <c r="C841" s="832" t="s">
        <v>591</v>
      </c>
      <c r="D841" s="832" t="s">
        <v>2916</v>
      </c>
      <c r="E841" s="832" t="s">
        <v>2919</v>
      </c>
      <c r="F841" s="832" t="s">
        <v>3026</v>
      </c>
      <c r="G841" s="832" t="s">
        <v>3024</v>
      </c>
      <c r="H841" s="849">
        <v>11</v>
      </c>
      <c r="I841" s="849">
        <v>6248</v>
      </c>
      <c r="J841" s="832"/>
      <c r="K841" s="832">
        <v>568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2923</v>
      </c>
      <c r="B842" s="832" t="s">
        <v>2924</v>
      </c>
      <c r="C842" s="832" t="s">
        <v>591</v>
      </c>
      <c r="D842" s="832" t="s">
        <v>2916</v>
      </c>
      <c r="E842" s="832" t="s">
        <v>2919</v>
      </c>
      <c r="F842" s="832" t="s">
        <v>3029</v>
      </c>
      <c r="G842" s="832" t="s">
        <v>3031</v>
      </c>
      <c r="H842" s="849">
        <v>3</v>
      </c>
      <c r="I842" s="849">
        <v>1386</v>
      </c>
      <c r="J842" s="832"/>
      <c r="K842" s="832">
        <v>462</v>
      </c>
      <c r="L842" s="849"/>
      <c r="M842" s="849"/>
      <c r="N842" s="832"/>
      <c r="O842" s="832"/>
      <c r="P842" s="849"/>
      <c r="Q842" s="849"/>
      <c r="R842" s="837"/>
      <c r="S842" s="850"/>
    </row>
    <row r="843" spans="1:19" ht="14.4" customHeight="1" x14ac:dyDescent="0.3">
      <c r="A843" s="831" t="s">
        <v>2923</v>
      </c>
      <c r="B843" s="832" t="s">
        <v>2924</v>
      </c>
      <c r="C843" s="832" t="s">
        <v>591</v>
      </c>
      <c r="D843" s="832" t="s">
        <v>2916</v>
      </c>
      <c r="E843" s="832" t="s">
        <v>2919</v>
      </c>
      <c r="F843" s="832" t="s">
        <v>3039</v>
      </c>
      <c r="G843" s="832" t="s">
        <v>3040</v>
      </c>
      <c r="H843" s="849">
        <v>8</v>
      </c>
      <c r="I843" s="849">
        <v>680</v>
      </c>
      <c r="J843" s="832"/>
      <c r="K843" s="832">
        <v>85</v>
      </c>
      <c r="L843" s="849"/>
      <c r="M843" s="849"/>
      <c r="N843" s="832"/>
      <c r="O843" s="832"/>
      <c r="P843" s="849"/>
      <c r="Q843" s="849"/>
      <c r="R843" s="837"/>
      <c r="S843" s="850"/>
    </row>
    <row r="844" spans="1:19" ht="14.4" customHeight="1" x14ac:dyDescent="0.3">
      <c r="A844" s="831" t="s">
        <v>2923</v>
      </c>
      <c r="B844" s="832" t="s">
        <v>2924</v>
      </c>
      <c r="C844" s="832" t="s">
        <v>591</v>
      </c>
      <c r="D844" s="832" t="s">
        <v>2916</v>
      </c>
      <c r="E844" s="832" t="s">
        <v>2919</v>
      </c>
      <c r="F844" s="832" t="s">
        <v>3046</v>
      </c>
      <c r="G844" s="832" t="s">
        <v>3047</v>
      </c>
      <c r="H844" s="849">
        <v>3</v>
      </c>
      <c r="I844" s="849">
        <v>816</v>
      </c>
      <c r="J844" s="832"/>
      <c r="K844" s="832">
        <v>272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2923</v>
      </c>
      <c r="B845" s="832" t="s">
        <v>2924</v>
      </c>
      <c r="C845" s="832" t="s">
        <v>591</v>
      </c>
      <c r="D845" s="832" t="s">
        <v>2908</v>
      </c>
      <c r="E845" s="832" t="s">
        <v>2919</v>
      </c>
      <c r="F845" s="832" t="s">
        <v>3018</v>
      </c>
      <c r="G845" s="832" t="s">
        <v>3019</v>
      </c>
      <c r="H845" s="849">
        <v>2</v>
      </c>
      <c r="I845" s="849">
        <v>252</v>
      </c>
      <c r="J845" s="832"/>
      <c r="K845" s="832">
        <v>126</v>
      </c>
      <c r="L845" s="849"/>
      <c r="M845" s="849"/>
      <c r="N845" s="832"/>
      <c r="O845" s="832"/>
      <c r="P845" s="849"/>
      <c r="Q845" s="849"/>
      <c r="R845" s="837"/>
      <c r="S845" s="850"/>
    </row>
    <row r="846" spans="1:19" ht="14.4" customHeight="1" x14ac:dyDescent="0.3">
      <c r="A846" s="831" t="s">
        <v>2923</v>
      </c>
      <c r="B846" s="832" t="s">
        <v>2924</v>
      </c>
      <c r="C846" s="832" t="s">
        <v>591</v>
      </c>
      <c r="D846" s="832" t="s">
        <v>2908</v>
      </c>
      <c r="E846" s="832" t="s">
        <v>2919</v>
      </c>
      <c r="F846" s="832" t="s">
        <v>3042</v>
      </c>
      <c r="G846" s="832" t="s">
        <v>3043</v>
      </c>
      <c r="H846" s="849">
        <v>1</v>
      </c>
      <c r="I846" s="849">
        <v>307</v>
      </c>
      <c r="J846" s="832"/>
      <c r="K846" s="832">
        <v>307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" customHeight="1" x14ac:dyDescent="0.3">
      <c r="A847" s="831" t="s">
        <v>2923</v>
      </c>
      <c r="B847" s="832" t="s">
        <v>2924</v>
      </c>
      <c r="C847" s="832" t="s">
        <v>591</v>
      </c>
      <c r="D847" s="832" t="s">
        <v>2908</v>
      </c>
      <c r="E847" s="832" t="s">
        <v>2919</v>
      </c>
      <c r="F847" s="832" t="s">
        <v>3045</v>
      </c>
      <c r="G847" s="832" t="s">
        <v>3043</v>
      </c>
      <c r="H847" s="849">
        <v>1</v>
      </c>
      <c r="I847" s="849">
        <v>380</v>
      </c>
      <c r="J847" s="832"/>
      <c r="K847" s="832">
        <v>380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2923</v>
      </c>
      <c r="B848" s="832" t="s">
        <v>2924</v>
      </c>
      <c r="C848" s="832" t="s">
        <v>591</v>
      </c>
      <c r="D848" s="832" t="s">
        <v>2909</v>
      </c>
      <c r="E848" s="832" t="s">
        <v>2919</v>
      </c>
      <c r="F848" s="832" t="s">
        <v>2978</v>
      </c>
      <c r="G848" s="832" t="s">
        <v>2980</v>
      </c>
      <c r="H848" s="849"/>
      <c r="I848" s="849"/>
      <c r="J848" s="832"/>
      <c r="K848" s="832"/>
      <c r="L848" s="849"/>
      <c r="M848" s="849"/>
      <c r="N848" s="832"/>
      <c r="O848" s="832"/>
      <c r="P848" s="849">
        <v>1</v>
      </c>
      <c r="Q848" s="849">
        <v>252</v>
      </c>
      <c r="R848" s="837"/>
      <c r="S848" s="850">
        <v>252</v>
      </c>
    </row>
    <row r="849" spans="1:19" ht="14.4" customHeight="1" x14ac:dyDescent="0.3">
      <c r="A849" s="831" t="s">
        <v>2923</v>
      </c>
      <c r="B849" s="832" t="s">
        <v>2924</v>
      </c>
      <c r="C849" s="832" t="s">
        <v>591</v>
      </c>
      <c r="D849" s="832" t="s">
        <v>2909</v>
      </c>
      <c r="E849" s="832" t="s">
        <v>2919</v>
      </c>
      <c r="F849" s="832" t="s">
        <v>3018</v>
      </c>
      <c r="G849" s="832" t="s">
        <v>3020</v>
      </c>
      <c r="H849" s="849"/>
      <c r="I849" s="849"/>
      <c r="J849" s="832"/>
      <c r="K849" s="832"/>
      <c r="L849" s="849"/>
      <c r="M849" s="849"/>
      <c r="N849" s="832"/>
      <c r="O849" s="832"/>
      <c r="P849" s="849">
        <v>1</v>
      </c>
      <c r="Q849" s="849">
        <v>127</v>
      </c>
      <c r="R849" s="837"/>
      <c r="S849" s="850">
        <v>127</v>
      </c>
    </row>
    <row r="850" spans="1:19" ht="14.4" customHeight="1" thickBot="1" x14ac:dyDescent="0.35">
      <c r="A850" s="839" t="s">
        <v>2923</v>
      </c>
      <c r="B850" s="840" t="s">
        <v>2924</v>
      </c>
      <c r="C850" s="840" t="s">
        <v>591</v>
      </c>
      <c r="D850" s="840" t="s">
        <v>2909</v>
      </c>
      <c r="E850" s="840" t="s">
        <v>2919</v>
      </c>
      <c r="F850" s="840" t="s">
        <v>3042</v>
      </c>
      <c r="G850" s="840" t="s">
        <v>3044</v>
      </c>
      <c r="H850" s="851"/>
      <c r="I850" s="851"/>
      <c r="J850" s="840"/>
      <c r="K850" s="840"/>
      <c r="L850" s="851"/>
      <c r="M850" s="851"/>
      <c r="N850" s="840"/>
      <c r="O850" s="840"/>
      <c r="P850" s="851">
        <v>1</v>
      </c>
      <c r="Q850" s="851">
        <v>308</v>
      </c>
      <c r="R850" s="845"/>
      <c r="S850" s="852">
        <v>308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29216551</v>
      </c>
      <c r="C3" s="344">
        <f t="shared" ref="C3:R3" si="0">SUBTOTAL(9,C6:C1048576)</f>
        <v>21.023907572611151</v>
      </c>
      <c r="D3" s="344">
        <f t="shared" si="0"/>
        <v>29467402</v>
      </c>
      <c r="E3" s="344">
        <f t="shared" si="0"/>
        <v>26</v>
      </c>
      <c r="F3" s="344">
        <f t="shared" si="0"/>
        <v>26405093.990000002</v>
      </c>
      <c r="G3" s="347">
        <f>IF(D3&lt;&gt;0,F3/D3,"")</f>
        <v>0.89607811336744247</v>
      </c>
      <c r="H3" s="343">
        <f t="shared" si="0"/>
        <v>3029083.8100000005</v>
      </c>
      <c r="I3" s="344">
        <f t="shared" si="0"/>
        <v>20.110869332823096</v>
      </c>
      <c r="J3" s="344">
        <f t="shared" si="0"/>
        <v>3254090.560000001</v>
      </c>
      <c r="K3" s="344">
        <f t="shared" si="0"/>
        <v>18</v>
      </c>
      <c r="L3" s="344">
        <f t="shared" si="0"/>
        <v>1761627.2599999993</v>
      </c>
      <c r="M3" s="345">
        <f>IF(J3&lt;&gt;0,L3/J3,"")</f>
        <v>0.5413577856911268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3057</v>
      </c>
      <c r="B6" s="887">
        <v>271381</v>
      </c>
      <c r="C6" s="825">
        <v>0.60629572949363841</v>
      </c>
      <c r="D6" s="887">
        <v>447605</v>
      </c>
      <c r="E6" s="825">
        <v>1</v>
      </c>
      <c r="F6" s="887">
        <v>376243</v>
      </c>
      <c r="G6" s="830">
        <v>0.84056925190737364</v>
      </c>
      <c r="H6" s="887">
        <v>1809.5</v>
      </c>
      <c r="I6" s="825">
        <v>0.25</v>
      </c>
      <c r="J6" s="887">
        <v>7238</v>
      </c>
      <c r="K6" s="825">
        <v>1</v>
      </c>
      <c r="L6" s="887">
        <v>6333.25</v>
      </c>
      <c r="M6" s="830">
        <v>0.875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3058</v>
      </c>
      <c r="B7" s="889">
        <v>51680</v>
      </c>
      <c r="C7" s="832">
        <v>0.97153814339963152</v>
      </c>
      <c r="D7" s="889">
        <v>53194</v>
      </c>
      <c r="E7" s="832">
        <v>1</v>
      </c>
      <c r="F7" s="889">
        <v>48764</v>
      </c>
      <c r="G7" s="837">
        <v>0.91671993081926528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3059</v>
      </c>
      <c r="B8" s="889">
        <v>6890</v>
      </c>
      <c r="C8" s="832">
        <v>0.67895151754040206</v>
      </c>
      <c r="D8" s="889">
        <v>10148</v>
      </c>
      <c r="E8" s="832">
        <v>1</v>
      </c>
      <c r="F8" s="889">
        <v>15127.99</v>
      </c>
      <c r="G8" s="837">
        <v>1.4907361056365787</v>
      </c>
      <c r="H8" s="889"/>
      <c r="I8" s="832"/>
      <c r="J8" s="889"/>
      <c r="K8" s="832"/>
      <c r="L8" s="889">
        <v>242.64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3060</v>
      </c>
      <c r="B9" s="889">
        <v>2607433</v>
      </c>
      <c r="C9" s="832">
        <v>0.9868442615660552</v>
      </c>
      <c r="D9" s="889">
        <v>2642193</v>
      </c>
      <c r="E9" s="832">
        <v>1</v>
      </c>
      <c r="F9" s="889">
        <v>2349058</v>
      </c>
      <c r="G9" s="837">
        <v>0.88905617417047123</v>
      </c>
      <c r="H9" s="889">
        <v>136355.81</v>
      </c>
      <c r="I9" s="832">
        <v>0.80417187891545261</v>
      </c>
      <c r="J9" s="889">
        <v>169560.53000000003</v>
      </c>
      <c r="K9" s="832">
        <v>1</v>
      </c>
      <c r="L9" s="889">
        <v>162443.14000000001</v>
      </c>
      <c r="M9" s="837">
        <v>0.95802448836412568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3061</v>
      </c>
      <c r="B10" s="889">
        <v>816498</v>
      </c>
      <c r="C10" s="832">
        <v>0.86380515300973093</v>
      </c>
      <c r="D10" s="889">
        <v>945234</v>
      </c>
      <c r="E10" s="832">
        <v>1</v>
      </c>
      <c r="F10" s="889">
        <v>895564</v>
      </c>
      <c r="G10" s="837">
        <v>0.94745216528394027</v>
      </c>
      <c r="H10" s="889">
        <v>29774.12</v>
      </c>
      <c r="I10" s="832">
        <v>0.58393657251363151</v>
      </c>
      <c r="J10" s="889">
        <v>50988.619999999995</v>
      </c>
      <c r="K10" s="832">
        <v>1</v>
      </c>
      <c r="L10" s="889">
        <v>36797.689999999995</v>
      </c>
      <c r="M10" s="837">
        <v>0.721684368002115</v>
      </c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3062</v>
      </c>
      <c r="B11" s="889">
        <v>1812379</v>
      </c>
      <c r="C11" s="832">
        <v>0.92166705485213185</v>
      </c>
      <c r="D11" s="889">
        <v>1966414</v>
      </c>
      <c r="E11" s="832">
        <v>1</v>
      </c>
      <c r="F11" s="889">
        <v>2027524</v>
      </c>
      <c r="G11" s="837">
        <v>1.031076873944144</v>
      </c>
      <c r="H11" s="889">
        <v>113593.39</v>
      </c>
      <c r="I11" s="832">
        <v>0.78698193778282499</v>
      </c>
      <c r="J11" s="889">
        <v>144340.53000000003</v>
      </c>
      <c r="K11" s="832">
        <v>1</v>
      </c>
      <c r="L11" s="889">
        <v>143951.5</v>
      </c>
      <c r="M11" s="837">
        <v>0.99730477642003923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1442</v>
      </c>
      <c r="B12" s="889">
        <v>12854452</v>
      </c>
      <c r="C12" s="832">
        <v>1.060906380326103</v>
      </c>
      <c r="D12" s="889">
        <v>12116481</v>
      </c>
      <c r="E12" s="832">
        <v>1</v>
      </c>
      <c r="F12" s="889">
        <v>9637216</v>
      </c>
      <c r="G12" s="837">
        <v>0.7953807710340981</v>
      </c>
      <c r="H12" s="889">
        <v>2395294.6300000008</v>
      </c>
      <c r="I12" s="832">
        <v>0.95322766064899811</v>
      </c>
      <c r="J12" s="889">
        <v>2512825.350000001</v>
      </c>
      <c r="K12" s="832">
        <v>1</v>
      </c>
      <c r="L12" s="889">
        <v>1083767.3999999997</v>
      </c>
      <c r="M12" s="837">
        <v>0.43129435955427592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3063</v>
      </c>
      <c r="B13" s="889">
        <v>1822389</v>
      </c>
      <c r="C13" s="832">
        <v>1.111229744355859</v>
      </c>
      <c r="D13" s="889">
        <v>1639975</v>
      </c>
      <c r="E13" s="832">
        <v>1</v>
      </c>
      <c r="F13" s="889">
        <v>1681530</v>
      </c>
      <c r="G13" s="837">
        <v>1.0253388008963551</v>
      </c>
      <c r="H13" s="889">
        <v>69908.39</v>
      </c>
      <c r="I13" s="832">
        <v>1.0034829166412476</v>
      </c>
      <c r="J13" s="889">
        <v>69665.75</v>
      </c>
      <c r="K13" s="832">
        <v>1</v>
      </c>
      <c r="L13" s="889">
        <v>59713.5</v>
      </c>
      <c r="M13" s="837">
        <v>0.8571428571428571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3064</v>
      </c>
      <c r="B14" s="889">
        <v>14023</v>
      </c>
      <c r="C14" s="832">
        <v>0.56512452647698874</v>
      </c>
      <c r="D14" s="889">
        <v>24814</v>
      </c>
      <c r="E14" s="832">
        <v>1</v>
      </c>
      <c r="F14" s="889">
        <v>14773</v>
      </c>
      <c r="G14" s="837">
        <v>0.59534939953252197</v>
      </c>
      <c r="H14" s="889">
        <v>904.75</v>
      </c>
      <c r="I14" s="832">
        <v>0.5</v>
      </c>
      <c r="J14" s="889">
        <v>1809.5</v>
      </c>
      <c r="K14" s="832">
        <v>1</v>
      </c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3065</v>
      </c>
      <c r="B15" s="889">
        <v>1433428</v>
      </c>
      <c r="C15" s="832">
        <v>1.0257094996132377</v>
      </c>
      <c r="D15" s="889">
        <v>1397499</v>
      </c>
      <c r="E15" s="832">
        <v>1</v>
      </c>
      <c r="F15" s="889">
        <v>1364753</v>
      </c>
      <c r="G15" s="837">
        <v>0.97656814065698794</v>
      </c>
      <c r="H15" s="889">
        <v>22199.279999999999</v>
      </c>
      <c r="I15" s="832">
        <v>0.98145476651008556</v>
      </c>
      <c r="J15" s="889">
        <v>22618.75</v>
      </c>
      <c r="K15" s="832">
        <v>1</v>
      </c>
      <c r="L15" s="889">
        <v>19904.5</v>
      </c>
      <c r="M15" s="837">
        <v>0.88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3066</v>
      </c>
      <c r="B16" s="889">
        <v>1913214</v>
      </c>
      <c r="C16" s="832">
        <v>0.9269811460624181</v>
      </c>
      <c r="D16" s="889">
        <v>2063919</v>
      </c>
      <c r="E16" s="832">
        <v>1</v>
      </c>
      <c r="F16" s="889">
        <v>2094510</v>
      </c>
      <c r="G16" s="837">
        <v>1.0148218025998113</v>
      </c>
      <c r="H16" s="889">
        <v>82317.339999999982</v>
      </c>
      <c r="I16" s="832">
        <v>0.68198820234958812</v>
      </c>
      <c r="J16" s="889">
        <v>120701.99999999999</v>
      </c>
      <c r="K16" s="832">
        <v>1</v>
      </c>
      <c r="L16" s="889">
        <v>96631.42</v>
      </c>
      <c r="M16" s="837">
        <v>0.8005784494043181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3067</v>
      </c>
      <c r="B17" s="889">
        <v>1012174</v>
      </c>
      <c r="C17" s="832">
        <v>0.91626986569720492</v>
      </c>
      <c r="D17" s="889">
        <v>1104668</v>
      </c>
      <c r="E17" s="832">
        <v>1</v>
      </c>
      <c r="F17" s="889">
        <v>1181750</v>
      </c>
      <c r="G17" s="837">
        <v>1.0697784311666492</v>
      </c>
      <c r="H17" s="889">
        <v>43428</v>
      </c>
      <c r="I17" s="832">
        <v>1.1428571428571428</v>
      </c>
      <c r="J17" s="889">
        <v>37999.5</v>
      </c>
      <c r="K17" s="832">
        <v>1</v>
      </c>
      <c r="L17" s="889">
        <v>47951.75</v>
      </c>
      <c r="M17" s="837">
        <v>1.2619047619047619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3068</v>
      </c>
      <c r="B18" s="889">
        <v>640655</v>
      </c>
      <c r="C18" s="832">
        <v>0.751445934200757</v>
      </c>
      <c r="D18" s="889">
        <v>852563</v>
      </c>
      <c r="E18" s="832">
        <v>1</v>
      </c>
      <c r="F18" s="889">
        <v>820248</v>
      </c>
      <c r="G18" s="837">
        <v>0.96209664271144768</v>
      </c>
      <c r="H18" s="889">
        <v>4523.75</v>
      </c>
      <c r="I18" s="832">
        <v>1.25</v>
      </c>
      <c r="J18" s="889">
        <v>3619</v>
      </c>
      <c r="K18" s="832">
        <v>1</v>
      </c>
      <c r="L18" s="889">
        <v>5428.5</v>
      </c>
      <c r="M18" s="837">
        <v>1.5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3069</v>
      </c>
      <c r="B19" s="889">
        <v>129711</v>
      </c>
      <c r="C19" s="832">
        <v>0.80577850114302751</v>
      </c>
      <c r="D19" s="889">
        <v>160976</v>
      </c>
      <c r="E19" s="832">
        <v>1</v>
      </c>
      <c r="F19" s="889">
        <v>176582</v>
      </c>
      <c r="G19" s="837">
        <v>1.0969461286154458</v>
      </c>
      <c r="H19" s="889">
        <v>6333.25</v>
      </c>
      <c r="I19" s="832">
        <v>3.5</v>
      </c>
      <c r="J19" s="889">
        <v>1809.5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3070</v>
      </c>
      <c r="B20" s="889">
        <v>118036</v>
      </c>
      <c r="C20" s="832">
        <v>0.61887734236548764</v>
      </c>
      <c r="D20" s="889">
        <v>190726</v>
      </c>
      <c r="E20" s="832">
        <v>1</v>
      </c>
      <c r="F20" s="889">
        <v>182767</v>
      </c>
      <c r="G20" s="837">
        <v>0.95826997892264298</v>
      </c>
      <c r="H20" s="889">
        <v>2310</v>
      </c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3071</v>
      </c>
      <c r="B21" s="889">
        <v>124330</v>
      </c>
      <c r="C21" s="832">
        <v>1.3951322418842644</v>
      </c>
      <c r="D21" s="889">
        <v>89117</v>
      </c>
      <c r="E21" s="832">
        <v>1</v>
      </c>
      <c r="F21" s="889">
        <v>92405</v>
      </c>
      <c r="G21" s="837">
        <v>1.0368953173917435</v>
      </c>
      <c r="H21" s="889">
        <v>5671.1399999999994</v>
      </c>
      <c r="I21" s="832">
        <v>2.0998389336295471</v>
      </c>
      <c r="J21" s="889">
        <v>2700.75</v>
      </c>
      <c r="K21" s="832">
        <v>1</v>
      </c>
      <c r="L21" s="889">
        <v>2052.14</v>
      </c>
      <c r="M21" s="837">
        <v>0.75984078496713869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3072</v>
      </c>
      <c r="B22" s="889">
        <v>13197</v>
      </c>
      <c r="C22" s="832">
        <v>0.96462246911775451</v>
      </c>
      <c r="D22" s="889">
        <v>13681</v>
      </c>
      <c r="E22" s="832">
        <v>1</v>
      </c>
      <c r="F22" s="889">
        <v>18308</v>
      </c>
      <c r="G22" s="837">
        <v>1.3382062714713836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3073</v>
      </c>
      <c r="B23" s="889">
        <v>2649</v>
      </c>
      <c r="C23" s="832">
        <v>0.39407914311216902</v>
      </c>
      <c r="D23" s="889">
        <v>6722</v>
      </c>
      <c r="E23" s="832">
        <v>1</v>
      </c>
      <c r="F23" s="889">
        <v>3300</v>
      </c>
      <c r="G23" s="837">
        <v>0.49092531984528415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3074</v>
      </c>
      <c r="B24" s="889">
        <v>12148</v>
      </c>
      <c r="C24" s="832">
        <v>0.45032621589561089</v>
      </c>
      <c r="D24" s="889">
        <v>26976</v>
      </c>
      <c r="E24" s="832">
        <v>1</v>
      </c>
      <c r="F24" s="889">
        <v>26993</v>
      </c>
      <c r="G24" s="837">
        <v>1.0006301897983392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3075</v>
      </c>
      <c r="B25" s="889">
        <v>294347</v>
      </c>
      <c r="C25" s="832">
        <v>1.1575203212068064</v>
      </c>
      <c r="D25" s="889">
        <v>254291</v>
      </c>
      <c r="E25" s="832">
        <v>1</v>
      </c>
      <c r="F25" s="889">
        <v>343869</v>
      </c>
      <c r="G25" s="837">
        <v>1.3522657113307195</v>
      </c>
      <c r="H25" s="889">
        <v>1809.5</v>
      </c>
      <c r="I25" s="832">
        <v>2</v>
      </c>
      <c r="J25" s="889">
        <v>904.75</v>
      </c>
      <c r="K25" s="832">
        <v>1</v>
      </c>
      <c r="L25" s="889">
        <v>2714.25</v>
      </c>
      <c r="M25" s="837">
        <v>3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3076</v>
      </c>
      <c r="B26" s="889">
        <v>8499</v>
      </c>
      <c r="C26" s="832">
        <v>1.2971611721611722</v>
      </c>
      <c r="D26" s="889">
        <v>6552</v>
      </c>
      <c r="E26" s="832">
        <v>1</v>
      </c>
      <c r="F26" s="889">
        <v>13498</v>
      </c>
      <c r="G26" s="837">
        <v>2.0601343101343099</v>
      </c>
      <c r="H26" s="889">
        <v>5095.4399999999996</v>
      </c>
      <c r="I26" s="832">
        <v>1.1666666666666667</v>
      </c>
      <c r="J26" s="889">
        <v>4367.5199999999995</v>
      </c>
      <c r="K26" s="832">
        <v>1</v>
      </c>
      <c r="L26" s="889">
        <v>2911.6799999999994</v>
      </c>
      <c r="M26" s="837">
        <v>0.66666666666666663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3077</v>
      </c>
      <c r="B27" s="889">
        <v>856</v>
      </c>
      <c r="C27" s="832">
        <v>0.13096695226438188</v>
      </c>
      <c r="D27" s="889">
        <v>6536</v>
      </c>
      <c r="E27" s="832">
        <v>1</v>
      </c>
      <c r="F27" s="889">
        <v>1327</v>
      </c>
      <c r="G27" s="837">
        <v>0.20302937576499389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3078</v>
      </c>
      <c r="B28" s="889">
        <v>1371705</v>
      </c>
      <c r="C28" s="832">
        <v>1.0074791299736618</v>
      </c>
      <c r="D28" s="889">
        <v>1361522</v>
      </c>
      <c r="E28" s="832">
        <v>1</v>
      </c>
      <c r="F28" s="889">
        <v>1136881</v>
      </c>
      <c r="G28" s="837">
        <v>0.83500744020294937</v>
      </c>
      <c r="H28" s="889">
        <v>17720.379999999997</v>
      </c>
      <c r="I28" s="832">
        <v>1.3872756979091887</v>
      </c>
      <c r="J28" s="889">
        <v>12773.509999999997</v>
      </c>
      <c r="K28" s="832">
        <v>1</v>
      </c>
      <c r="L28" s="889">
        <v>11473.899999999998</v>
      </c>
      <c r="M28" s="837">
        <v>0.89825740927904707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3079</v>
      </c>
      <c r="B29" s="889">
        <v>2094</v>
      </c>
      <c r="C29" s="832">
        <v>0.35335808302396221</v>
      </c>
      <c r="D29" s="889">
        <v>5926</v>
      </c>
      <c r="E29" s="832">
        <v>1</v>
      </c>
      <c r="F29" s="889">
        <v>2636</v>
      </c>
      <c r="G29" s="837">
        <v>0.44481943975700305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3080</v>
      </c>
      <c r="B30" s="889">
        <v>5232</v>
      </c>
      <c r="C30" s="832">
        <v>0.14306026468336433</v>
      </c>
      <c r="D30" s="889">
        <v>36572</v>
      </c>
      <c r="E30" s="832">
        <v>1</v>
      </c>
      <c r="F30" s="889">
        <v>6048</v>
      </c>
      <c r="G30" s="837">
        <v>0.16537241605599912</v>
      </c>
      <c r="H30" s="889"/>
      <c r="I30" s="832"/>
      <c r="J30" s="889">
        <v>1809.5</v>
      </c>
      <c r="K30" s="832">
        <v>1</v>
      </c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3081</v>
      </c>
      <c r="B31" s="891">
        <v>1877151</v>
      </c>
      <c r="C31" s="840">
        <v>0.91877677918533518</v>
      </c>
      <c r="D31" s="891">
        <v>2043098</v>
      </c>
      <c r="E31" s="840">
        <v>1</v>
      </c>
      <c r="F31" s="891">
        <v>1893419</v>
      </c>
      <c r="G31" s="845">
        <v>0.92673919704292207</v>
      </c>
      <c r="H31" s="891">
        <v>90035.14</v>
      </c>
      <c r="I31" s="840">
        <v>1.0189869563987211</v>
      </c>
      <c r="J31" s="891">
        <v>88357.5</v>
      </c>
      <c r="K31" s="840">
        <v>1</v>
      </c>
      <c r="L31" s="891">
        <v>79310</v>
      </c>
      <c r="M31" s="845">
        <v>0.89760348583877991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3560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44096.1</v>
      </c>
      <c r="G3" s="208">
        <f t="shared" si="0"/>
        <v>32245634.810000006</v>
      </c>
      <c r="H3" s="208"/>
      <c r="I3" s="208"/>
      <c r="J3" s="208">
        <f t="shared" si="0"/>
        <v>47433.36</v>
      </c>
      <c r="K3" s="208">
        <f t="shared" si="0"/>
        <v>32721492.560000006</v>
      </c>
      <c r="L3" s="208"/>
      <c r="M3" s="208"/>
      <c r="N3" s="208">
        <f t="shared" si="0"/>
        <v>45362.25</v>
      </c>
      <c r="O3" s="208">
        <f t="shared" si="0"/>
        <v>28166721.250000007</v>
      </c>
      <c r="P3" s="79">
        <f>IF(K3=0,0,O3/K3)</f>
        <v>0.86080184754261713</v>
      </c>
      <c r="Q3" s="209">
        <f>IF(N3=0,0,O3/N3)</f>
        <v>620.92866315052731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3082</v>
      </c>
      <c r="B6" s="825" t="s">
        <v>2924</v>
      </c>
      <c r="C6" s="825" t="s">
        <v>2949</v>
      </c>
      <c r="D6" s="825" t="s">
        <v>3016</v>
      </c>
      <c r="E6" s="825" t="s">
        <v>3017</v>
      </c>
      <c r="F6" s="225">
        <v>2</v>
      </c>
      <c r="G6" s="225">
        <v>1809.5</v>
      </c>
      <c r="H6" s="225">
        <v>0.25</v>
      </c>
      <c r="I6" s="225">
        <v>904.75</v>
      </c>
      <c r="J6" s="225">
        <v>8</v>
      </c>
      <c r="K6" s="225">
        <v>7238</v>
      </c>
      <c r="L6" s="225">
        <v>1</v>
      </c>
      <c r="M6" s="225">
        <v>904.75</v>
      </c>
      <c r="N6" s="225">
        <v>7</v>
      </c>
      <c r="O6" s="225">
        <v>6333.25</v>
      </c>
      <c r="P6" s="830">
        <v>0.875</v>
      </c>
      <c r="Q6" s="848">
        <v>904.75</v>
      </c>
    </row>
    <row r="7" spans="1:17" ht="14.4" customHeight="1" x14ac:dyDescent="0.3">
      <c r="A7" s="831" t="s">
        <v>3082</v>
      </c>
      <c r="B7" s="832" t="s">
        <v>2924</v>
      </c>
      <c r="C7" s="832" t="s">
        <v>2919</v>
      </c>
      <c r="D7" s="832" t="s">
        <v>3083</v>
      </c>
      <c r="E7" s="832" t="s">
        <v>3084</v>
      </c>
      <c r="F7" s="849">
        <v>1</v>
      </c>
      <c r="G7" s="849">
        <v>195</v>
      </c>
      <c r="H7" s="849"/>
      <c r="I7" s="849">
        <v>195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3082</v>
      </c>
      <c r="B8" s="832" t="s">
        <v>2924</v>
      </c>
      <c r="C8" s="832" t="s">
        <v>2919</v>
      </c>
      <c r="D8" s="832" t="s">
        <v>3085</v>
      </c>
      <c r="E8" s="832" t="s">
        <v>3086</v>
      </c>
      <c r="F8" s="849">
        <v>2</v>
      </c>
      <c r="G8" s="849">
        <v>2316</v>
      </c>
      <c r="H8" s="849"/>
      <c r="I8" s="849">
        <v>1158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3082</v>
      </c>
      <c r="B9" s="832" t="s">
        <v>2924</v>
      </c>
      <c r="C9" s="832" t="s">
        <v>2919</v>
      </c>
      <c r="D9" s="832" t="s">
        <v>2969</v>
      </c>
      <c r="E9" s="832" t="s">
        <v>2970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37</v>
      </c>
      <c r="P9" s="837"/>
      <c r="Q9" s="850">
        <v>37</v>
      </c>
    </row>
    <row r="10" spans="1:17" ht="14.4" customHeight="1" x14ac:dyDescent="0.3">
      <c r="A10" s="831" t="s">
        <v>3082</v>
      </c>
      <c r="B10" s="832" t="s">
        <v>2924</v>
      </c>
      <c r="C10" s="832" t="s">
        <v>2919</v>
      </c>
      <c r="D10" s="832" t="s">
        <v>2978</v>
      </c>
      <c r="E10" s="832" t="s">
        <v>2979</v>
      </c>
      <c r="F10" s="849">
        <v>19</v>
      </c>
      <c r="G10" s="849">
        <v>4769</v>
      </c>
      <c r="H10" s="849">
        <v>0.44186046511627908</v>
      </c>
      <c r="I10" s="849">
        <v>251</v>
      </c>
      <c r="J10" s="849">
        <v>43</v>
      </c>
      <c r="K10" s="849">
        <v>10793</v>
      </c>
      <c r="L10" s="849">
        <v>1</v>
      </c>
      <c r="M10" s="849">
        <v>251</v>
      </c>
      <c r="N10" s="849">
        <v>50</v>
      </c>
      <c r="O10" s="849">
        <v>12600</v>
      </c>
      <c r="P10" s="837">
        <v>1.1674233299360697</v>
      </c>
      <c r="Q10" s="850">
        <v>252</v>
      </c>
    </row>
    <row r="11" spans="1:17" ht="14.4" customHeight="1" x14ac:dyDescent="0.3">
      <c r="A11" s="831" t="s">
        <v>3082</v>
      </c>
      <c r="B11" s="832" t="s">
        <v>2924</v>
      </c>
      <c r="C11" s="832" t="s">
        <v>2919</v>
      </c>
      <c r="D11" s="832" t="s">
        <v>2978</v>
      </c>
      <c r="E11" s="832" t="s">
        <v>2980</v>
      </c>
      <c r="F11" s="849">
        <v>46</v>
      </c>
      <c r="G11" s="849">
        <v>11546</v>
      </c>
      <c r="H11" s="849">
        <v>0.90196078431372551</v>
      </c>
      <c r="I11" s="849">
        <v>251</v>
      </c>
      <c r="J11" s="849">
        <v>51</v>
      </c>
      <c r="K11" s="849">
        <v>12801</v>
      </c>
      <c r="L11" s="849">
        <v>1</v>
      </c>
      <c r="M11" s="849">
        <v>251</v>
      </c>
      <c r="N11" s="849">
        <v>47</v>
      </c>
      <c r="O11" s="849">
        <v>11844</v>
      </c>
      <c r="P11" s="837">
        <v>0.92524021560815561</v>
      </c>
      <c r="Q11" s="850">
        <v>252</v>
      </c>
    </row>
    <row r="12" spans="1:17" ht="14.4" customHeight="1" x14ac:dyDescent="0.3">
      <c r="A12" s="831" t="s">
        <v>3082</v>
      </c>
      <c r="B12" s="832" t="s">
        <v>2924</v>
      </c>
      <c r="C12" s="832" t="s">
        <v>2919</v>
      </c>
      <c r="D12" s="832" t="s">
        <v>3018</v>
      </c>
      <c r="E12" s="832" t="s">
        <v>3019</v>
      </c>
      <c r="F12" s="849">
        <v>29</v>
      </c>
      <c r="G12" s="849">
        <v>3654</v>
      </c>
      <c r="H12" s="849">
        <v>0.44615384615384618</v>
      </c>
      <c r="I12" s="849">
        <v>126</v>
      </c>
      <c r="J12" s="849">
        <v>65</v>
      </c>
      <c r="K12" s="849">
        <v>8190</v>
      </c>
      <c r="L12" s="849">
        <v>1</v>
      </c>
      <c r="M12" s="849">
        <v>126</v>
      </c>
      <c r="N12" s="849">
        <v>85</v>
      </c>
      <c r="O12" s="849">
        <v>10795</v>
      </c>
      <c r="P12" s="837">
        <v>1.3180708180708181</v>
      </c>
      <c r="Q12" s="850">
        <v>127</v>
      </c>
    </row>
    <row r="13" spans="1:17" ht="14.4" customHeight="1" x14ac:dyDescent="0.3">
      <c r="A13" s="831" t="s">
        <v>3082</v>
      </c>
      <c r="B13" s="832" t="s">
        <v>2924</v>
      </c>
      <c r="C13" s="832" t="s">
        <v>2919</v>
      </c>
      <c r="D13" s="832" t="s">
        <v>3018</v>
      </c>
      <c r="E13" s="832" t="s">
        <v>3020</v>
      </c>
      <c r="F13" s="849">
        <v>46</v>
      </c>
      <c r="G13" s="849">
        <v>5796</v>
      </c>
      <c r="H13" s="849">
        <v>0.66666666666666663</v>
      </c>
      <c r="I13" s="849">
        <v>126</v>
      </c>
      <c r="J13" s="849">
        <v>69</v>
      </c>
      <c r="K13" s="849">
        <v>8694</v>
      </c>
      <c r="L13" s="849">
        <v>1</v>
      </c>
      <c r="M13" s="849">
        <v>126</v>
      </c>
      <c r="N13" s="849">
        <v>62</v>
      </c>
      <c r="O13" s="849">
        <v>7874</v>
      </c>
      <c r="P13" s="837">
        <v>0.90568207959512304</v>
      </c>
      <c r="Q13" s="850">
        <v>127</v>
      </c>
    </row>
    <row r="14" spans="1:17" ht="14.4" customHeight="1" x14ac:dyDescent="0.3">
      <c r="A14" s="831" t="s">
        <v>3082</v>
      </c>
      <c r="B14" s="832" t="s">
        <v>2924</v>
      </c>
      <c r="C14" s="832" t="s">
        <v>2919</v>
      </c>
      <c r="D14" s="832" t="s">
        <v>3023</v>
      </c>
      <c r="E14" s="832" t="s">
        <v>3024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496</v>
      </c>
      <c r="P14" s="837"/>
      <c r="Q14" s="850">
        <v>496</v>
      </c>
    </row>
    <row r="15" spans="1:17" ht="14.4" customHeight="1" x14ac:dyDescent="0.3">
      <c r="A15" s="831" t="s">
        <v>3082</v>
      </c>
      <c r="B15" s="832" t="s">
        <v>2924</v>
      </c>
      <c r="C15" s="832" t="s">
        <v>2919</v>
      </c>
      <c r="D15" s="832" t="s">
        <v>3026</v>
      </c>
      <c r="E15" s="832" t="s">
        <v>3025</v>
      </c>
      <c r="F15" s="849"/>
      <c r="G15" s="849"/>
      <c r="H15" s="849"/>
      <c r="I15" s="849"/>
      <c r="J15" s="849">
        <v>4</v>
      </c>
      <c r="K15" s="849">
        <v>2272</v>
      </c>
      <c r="L15" s="849">
        <v>1</v>
      </c>
      <c r="M15" s="849">
        <v>568</v>
      </c>
      <c r="N15" s="849"/>
      <c r="O15" s="849"/>
      <c r="P15" s="837"/>
      <c r="Q15" s="850"/>
    </row>
    <row r="16" spans="1:17" ht="14.4" customHeight="1" x14ac:dyDescent="0.3">
      <c r="A16" s="831" t="s">
        <v>3082</v>
      </c>
      <c r="B16" s="832" t="s">
        <v>2924</v>
      </c>
      <c r="C16" s="832" t="s">
        <v>2919</v>
      </c>
      <c r="D16" s="832" t="s">
        <v>3087</v>
      </c>
      <c r="E16" s="832" t="s">
        <v>3088</v>
      </c>
      <c r="F16" s="849">
        <v>55</v>
      </c>
      <c r="G16" s="849">
        <v>44990</v>
      </c>
      <c r="H16" s="849">
        <v>0.36423841059602646</v>
      </c>
      <c r="I16" s="849">
        <v>818</v>
      </c>
      <c r="J16" s="849">
        <v>151</v>
      </c>
      <c r="K16" s="849">
        <v>123518</v>
      </c>
      <c r="L16" s="849">
        <v>1</v>
      </c>
      <c r="M16" s="849">
        <v>818</v>
      </c>
      <c r="N16" s="849">
        <v>107</v>
      </c>
      <c r="O16" s="849">
        <v>87633</v>
      </c>
      <c r="P16" s="837">
        <v>0.70947554202626339</v>
      </c>
      <c r="Q16" s="850">
        <v>819</v>
      </c>
    </row>
    <row r="17" spans="1:17" ht="14.4" customHeight="1" x14ac:dyDescent="0.3">
      <c r="A17" s="831" t="s">
        <v>3082</v>
      </c>
      <c r="B17" s="832" t="s">
        <v>2924</v>
      </c>
      <c r="C17" s="832" t="s">
        <v>2919</v>
      </c>
      <c r="D17" s="832" t="s">
        <v>3087</v>
      </c>
      <c r="E17" s="832" t="s">
        <v>3089</v>
      </c>
      <c r="F17" s="849">
        <v>106</v>
      </c>
      <c r="G17" s="849">
        <v>86708</v>
      </c>
      <c r="H17" s="849">
        <v>0.62352941176470589</v>
      </c>
      <c r="I17" s="849">
        <v>818</v>
      </c>
      <c r="J17" s="849">
        <v>170</v>
      </c>
      <c r="K17" s="849">
        <v>139060</v>
      </c>
      <c r="L17" s="849">
        <v>1</v>
      </c>
      <c r="M17" s="849">
        <v>818</v>
      </c>
      <c r="N17" s="849">
        <v>102</v>
      </c>
      <c r="O17" s="849">
        <v>83538</v>
      </c>
      <c r="P17" s="837">
        <v>0.60073349633251838</v>
      </c>
      <c r="Q17" s="850">
        <v>819</v>
      </c>
    </row>
    <row r="18" spans="1:17" ht="14.4" customHeight="1" x14ac:dyDescent="0.3">
      <c r="A18" s="831" t="s">
        <v>3082</v>
      </c>
      <c r="B18" s="832" t="s">
        <v>2924</v>
      </c>
      <c r="C18" s="832" t="s">
        <v>2919</v>
      </c>
      <c r="D18" s="832" t="s">
        <v>3029</v>
      </c>
      <c r="E18" s="832" t="s">
        <v>3030</v>
      </c>
      <c r="F18" s="849"/>
      <c r="G18" s="849"/>
      <c r="H18" s="849"/>
      <c r="I18" s="849"/>
      <c r="J18" s="849">
        <v>1</v>
      </c>
      <c r="K18" s="849">
        <v>462</v>
      </c>
      <c r="L18" s="849">
        <v>1</v>
      </c>
      <c r="M18" s="849">
        <v>462</v>
      </c>
      <c r="N18" s="849"/>
      <c r="O18" s="849"/>
      <c r="P18" s="837"/>
      <c r="Q18" s="850"/>
    </row>
    <row r="19" spans="1:17" ht="14.4" customHeight="1" x14ac:dyDescent="0.3">
      <c r="A19" s="831" t="s">
        <v>3082</v>
      </c>
      <c r="B19" s="832" t="s">
        <v>2924</v>
      </c>
      <c r="C19" s="832" t="s">
        <v>2919</v>
      </c>
      <c r="D19" s="832" t="s">
        <v>3029</v>
      </c>
      <c r="E19" s="832" t="s">
        <v>3031</v>
      </c>
      <c r="F19" s="849"/>
      <c r="G19" s="849"/>
      <c r="H19" s="849"/>
      <c r="I19" s="849"/>
      <c r="J19" s="849">
        <v>1</v>
      </c>
      <c r="K19" s="849">
        <v>462</v>
      </c>
      <c r="L19" s="849">
        <v>1</v>
      </c>
      <c r="M19" s="849">
        <v>462</v>
      </c>
      <c r="N19" s="849"/>
      <c r="O19" s="849"/>
      <c r="P19" s="837"/>
      <c r="Q19" s="850"/>
    </row>
    <row r="20" spans="1:17" ht="14.4" customHeight="1" x14ac:dyDescent="0.3">
      <c r="A20" s="831" t="s">
        <v>3082</v>
      </c>
      <c r="B20" s="832" t="s">
        <v>2924</v>
      </c>
      <c r="C20" s="832" t="s">
        <v>2919</v>
      </c>
      <c r="D20" s="832" t="s">
        <v>3033</v>
      </c>
      <c r="E20" s="832" t="s">
        <v>3006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730</v>
      </c>
      <c r="P20" s="837"/>
      <c r="Q20" s="850">
        <v>730</v>
      </c>
    </row>
    <row r="21" spans="1:17" ht="14.4" customHeight="1" x14ac:dyDescent="0.3">
      <c r="A21" s="831" t="s">
        <v>3082</v>
      </c>
      <c r="B21" s="832" t="s">
        <v>2924</v>
      </c>
      <c r="C21" s="832" t="s">
        <v>2919</v>
      </c>
      <c r="D21" s="832" t="s">
        <v>3036</v>
      </c>
      <c r="E21" s="832" t="s">
        <v>3037</v>
      </c>
      <c r="F21" s="849">
        <v>6</v>
      </c>
      <c r="G21" s="849">
        <v>1290</v>
      </c>
      <c r="H21" s="849">
        <v>0.375</v>
      </c>
      <c r="I21" s="849">
        <v>215</v>
      </c>
      <c r="J21" s="849">
        <v>16</v>
      </c>
      <c r="K21" s="849">
        <v>3440</v>
      </c>
      <c r="L21" s="849">
        <v>1</v>
      </c>
      <c r="M21" s="849">
        <v>215</v>
      </c>
      <c r="N21" s="849">
        <v>17</v>
      </c>
      <c r="O21" s="849">
        <v>3655</v>
      </c>
      <c r="P21" s="837">
        <v>1.0625</v>
      </c>
      <c r="Q21" s="850">
        <v>215</v>
      </c>
    </row>
    <row r="22" spans="1:17" ht="14.4" customHeight="1" x14ac:dyDescent="0.3">
      <c r="A22" s="831" t="s">
        <v>3082</v>
      </c>
      <c r="B22" s="832" t="s">
        <v>2924</v>
      </c>
      <c r="C22" s="832" t="s">
        <v>2919</v>
      </c>
      <c r="D22" s="832" t="s">
        <v>3036</v>
      </c>
      <c r="E22" s="832" t="s">
        <v>3038</v>
      </c>
      <c r="F22" s="849">
        <v>10</v>
      </c>
      <c r="G22" s="849">
        <v>2150</v>
      </c>
      <c r="H22" s="849">
        <v>0.41666666666666669</v>
      </c>
      <c r="I22" s="849">
        <v>215</v>
      </c>
      <c r="J22" s="849">
        <v>24</v>
      </c>
      <c r="K22" s="849">
        <v>5160</v>
      </c>
      <c r="L22" s="849">
        <v>1</v>
      </c>
      <c r="M22" s="849">
        <v>215</v>
      </c>
      <c r="N22" s="849">
        <v>16</v>
      </c>
      <c r="O22" s="849">
        <v>3440</v>
      </c>
      <c r="P22" s="837">
        <v>0.66666666666666663</v>
      </c>
      <c r="Q22" s="850">
        <v>215</v>
      </c>
    </row>
    <row r="23" spans="1:17" ht="14.4" customHeight="1" x14ac:dyDescent="0.3">
      <c r="A23" s="831" t="s">
        <v>3082</v>
      </c>
      <c r="B23" s="832" t="s">
        <v>2924</v>
      </c>
      <c r="C23" s="832" t="s">
        <v>2919</v>
      </c>
      <c r="D23" s="832" t="s">
        <v>3039</v>
      </c>
      <c r="E23" s="832" t="s">
        <v>3040</v>
      </c>
      <c r="F23" s="849">
        <v>82</v>
      </c>
      <c r="G23" s="849">
        <v>6970</v>
      </c>
      <c r="H23" s="849">
        <v>0.45810055865921789</v>
      </c>
      <c r="I23" s="849">
        <v>85</v>
      </c>
      <c r="J23" s="849">
        <v>179</v>
      </c>
      <c r="K23" s="849">
        <v>15215</v>
      </c>
      <c r="L23" s="849">
        <v>1</v>
      </c>
      <c r="M23" s="849">
        <v>85</v>
      </c>
      <c r="N23" s="849">
        <v>169</v>
      </c>
      <c r="O23" s="849">
        <v>14534</v>
      </c>
      <c r="P23" s="837">
        <v>0.95524153795596456</v>
      </c>
      <c r="Q23" s="850">
        <v>86</v>
      </c>
    </row>
    <row r="24" spans="1:17" ht="14.4" customHeight="1" x14ac:dyDescent="0.3">
      <c r="A24" s="831" t="s">
        <v>3082</v>
      </c>
      <c r="B24" s="832" t="s">
        <v>2924</v>
      </c>
      <c r="C24" s="832" t="s">
        <v>2919</v>
      </c>
      <c r="D24" s="832" t="s">
        <v>3039</v>
      </c>
      <c r="E24" s="832" t="s">
        <v>3041</v>
      </c>
      <c r="F24" s="849">
        <v>154</v>
      </c>
      <c r="G24" s="849">
        <v>13090</v>
      </c>
      <c r="H24" s="849">
        <v>0.65811965811965811</v>
      </c>
      <c r="I24" s="849">
        <v>85</v>
      </c>
      <c r="J24" s="849">
        <v>234</v>
      </c>
      <c r="K24" s="849">
        <v>19890</v>
      </c>
      <c r="L24" s="849">
        <v>1</v>
      </c>
      <c r="M24" s="849">
        <v>85</v>
      </c>
      <c r="N24" s="849">
        <v>180</v>
      </c>
      <c r="O24" s="849">
        <v>15480</v>
      </c>
      <c r="P24" s="837">
        <v>0.77828054298642535</v>
      </c>
      <c r="Q24" s="850">
        <v>86</v>
      </c>
    </row>
    <row r="25" spans="1:17" ht="14.4" customHeight="1" x14ac:dyDescent="0.3">
      <c r="A25" s="831" t="s">
        <v>3082</v>
      </c>
      <c r="B25" s="832" t="s">
        <v>2924</v>
      </c>
      <c r="C25" s="832" t="s">
        <v>2919</v>
      </c>
      <c r="D25" s="832" t="s">
        <v>3090</v>
      </c>
      <c r="E25" s="832" t="s">
        <v>3088</v>
      </c>
      <c r="F25" s="849">
        <v>16</v>
      </c>
      <c r="G25" s="849">
        <v>15232</v>
      </c>
      <c r="H25" s="849">
        <v>0.64</v>
      </c>
      <c r="I25" s="849">
        <v>952</v>
      </c>
      <c r="J25" s="849">
        <v>25</v>
      </c>
      <c r="K25" s="849">
        <v>23800</v>
      </c>
      <c r="L25" s="849">
        <v>1</v>
      </c>
      <c r="M25" s="849">
        <v>952</v>
      </c>
      <c r="N25" s="849">
        <v>31</v>
      </c>
      <c r="O25" s="849">
        <v>29543</v>
      </c>
      <c r="P25" s="837">
        <v>1.2413025210084034</v>
      </c>
      <c r="Q25" s="850">
        <v>953</v>
      </c>
    </row>
    <row r="26" spans="1:17" ht="14.4" customHeight="1" x14ac:dyDescent="0.3">
      <c r="A26" s="831" t="s">
        <v>3082</v>
      </c>
      <c r="B26" s="832" t="s">
        <v>2924</v>
      </c>
      <c r="C26" s="832" t="s">
        <v>2919</v>
      </c>
      <c r="D26" s="832" t="s">
        <v>3090</v>
      </c>
      <c r="E26" s="832" t="s">
        <v>3089</v>
      </c>
      <c r="F26" s="849">
        <v>6</v>
      </c>
      <c r="G26" s="849">
        <v>5712</v>
      </c>
      <c r="H26" s="849">
        <v>0.125</v>
      </c>
      <c r="I26" s="849">
        <v>952</v>
      </c>
      <c r="J26" s="849">
        <v>48</v>
      </c>
      <c r="K26" s="849">
        <v>45696</v>
      </c>
      <c r="L26" s="849">
        <v>1</v>
      </c>
      <c r="M26" s="849">
        <v>952</v>
      </c>
      <c r="N26" s="849">
        <v>23</v>
      </c>
      <c r="O26" s="849">
        <v>21919</v>
      </c>
      <c r="P26" s="837">
        <v>0.47966999299719887</v>
      </c>
      <c r="Q26" s="850">
        <v>953</v>
      </c>
    </row>
    <row r="27" spans="1:17" ht="14.4" customHeight="1" x14ac:dyDescent="0.3">
      <c r="A27" s="831" t="s">
        <v>3082</v>
      </c>
      <c r="B27" s="832" t="s">
        <v>2924</v>
      </c>
      <c r="C27" s="832" t="s">
        <v>2919</v>
      </c>
      <c r="D27" s="832" t="s">
        <v>2993</v>
      </c>
      <c r="E27" s="832" t="s">
        <v>2994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121</v>
      </c>
      <c r="P27" s="837"/>
      <c r="Q27" s="850">
        <v>121</v>
      </c>
    </row>
    <row r="28" spans="1:17" ht="14.4" customHeight="1" x14ac:dyDescent="0.3">
      <c r="A28" s="831" t="s">
        <v>3082</v>
      </c>
      <c r="B28" s="832" t="s">
        <v>2924</v>
      </c>
      <c r="C28" s="832" t="s">
        <v>2919</v>
      </c>
      <c r="D28" s="832" t="s">
        <v>2993</v>
      </c>
      <c r="E28" s="832" t="s">
        <v>2995</v>
      </c>
      <c r="F28" s="849">
        <v>5</v>
      </c>
      <c r="G28" s="849">
        <v>600</v>
      </c>
      <c r="H28" s="849"/>
      <c r="I28" s="849">
        <v>120</v>
      </c>
      <c r="J28" s="849"/>
      <c r="K28" s="849"/>
      <c r="L28" s="849"/>
      <c r="M28" s="849"/>
      <c r="N28" s="849">
        <v>3</v>
      </c>
      <c r="O28" s="849">
        <v>363</v>
      </c>
      <c r="P28" s="837"/>
      <c r="Q28" s="850">
        <v>121</v>
      </c>
    </row>
    <row r="29" spans="1:17" ht="14.4" customHeight="1" x14ac:dyDescent="0.3">
      <c r="A29" s="831" t="s">
        <v>3082</v>
      </c>
      <c r="B29" s="832" t="s">
        <v>2924</v>
      </c>
      <c r="C29" s="832" t="s">
        <v>2919</v>
      </c>
      <c r="D29" s="832" t="s">
        <v>3091</v>
      </c>
      <c r="E29" s="832" t="s">
        <v>3088</v>
      </c>
      <c r="F29" s="849">
        <v>15</v>
      </c>
      <c r="G29" s="849">
        <v>11175</v>
      </c>
      <c r="H29" s="849">
        <v>1.6666666666666667</v>
      </c>
      <c r="I29" s="849">
        <v>745</v>
      </c>
      <c r="J29" s="849">
        <v>9</v>
      </c>
      <c r="K29" s="849">
        <v>6705</v>
      </c>
      <c r="L29" s="849">
        <v>1</v>
      </c>
      <c r="M29" s="849">
        <v>745</v>
      </c>
      <c r="N29" s="849">
        <v>26</v>
      </c>
      <c r="O29" s="849">
        <v>19396</v>
      </c>
      <c r="P29" s="837">
        <v>2.8927665920954513</v>
      </c>
      <c r="Q29" s="850">
        <v>746</v>
      </c>
    </row>
    <row r="30" spans="1:17" ht="14.4" customHeight="1" x14ac:dyDescent="0.3">
      <c r="A30" s="831" t="s">
        <v>3082</v>
      </c>
      <c r="B30" s="832" t="s">
        <v>2924</v>
      </c>
      <c r="C30" s="832" t="s">
        <v>2919</v>
      </c>
      <c r="D30" s="832" t="s">
        <v>3091</v>
      </c>
      <c r="E30" s="832" t="s">
        <v>3089</v>
      </c>
      <c r="F30" s="849">
        <v>58</v>
      </c>
      <c r="G30" s="849">
        <v>43210</v>
      </c>
      <c r="H30" s="849">
        <v>3.625</v>
      </c>
      <c r="I30" s="849">
        <v>745</v>
      </c>
      <c r="J30" s="849">
        <v>16</v>
      </c>
      <c r="K30" s="849">
        <v>11920</v>
      </c>
      <c r="L30" s="849">
        <v>1</v>
      </c>
      <c r="M30" s="849">
        <v>745</v>
      </c>
      <c r="N30" s="849">
        <v>55</v>
      </c>
      <c r="O30" s="849">
        <v>41030</v>
      </c>
      <c r="P30" s="837">
        <v>3.4421140939597317</v>
      </c>
      <c r="Q30" s="850">
        <v>746</v>
      </c>
    </row>
    <row r="31" spans="1:17" ht="14.4" customHeight="1" x14ac:dyDescent="0.3">
      <c r="A31" s="831" t="s">
        <v>3082</v>
      </c>
      <c r="B31" s="832" t="s">
        <v>2924</v>
      </c>
      <c r="C31" s="832" t="s">
        <v>2919</v>
      </c>
      <c r="D31" s="832" t="s">
        <v>3092</v>
      </c>
      <c r="E31" s="832" t="s">
        <v>3093</v>
      </c>
      <c r="F31" s="849">
        <v>13</v>
      </c>
      <c r="G31" s="849">
        <v>7059</v>
      </c>
      <c r="H31" s="849">
        <v>1.1818181818181819</v>
      </c>
      <c r="I31" s="849">
        <v>543</v>
      </c>
      <c r="J31" s="849">
        <v>11</v>
      </c>
      <c r="K31" s="849">
        <v>5973</v>
      </c>
      <c r="L31" s="849">
        <v>1</v>
      </c>
      <c r="M31" s="849">
        <v>543</v>
      </c>
      <c r="N31" s="849">
        <v>9</v>
      </c>
      <c r="O31" s="849">
        <v>4896</v>
      </c>
      <c r="P31" s="837">
        <v>0.81968859869412358</v>
      </c>
      <c r="Q31" s="850">
        <v>544</v>
      </c>
    </row>
    <row r="32" spans="1:17" ht="14.4" customHeight="1" x14ac:dyDescent="0.3">
      <c r="A32" s="831" t="s">
        <v>3082</v>
      </c>
      <c r="B32" s="832" t="s">
        <v>2924</v>
      </c>
      <c r="C32" s="832" t="s">
        <v>2919</v>
      </c>
      <c r="D32" s="832" t="s">
        <v>3042</v>
      </c>
      <c r="E32" s="832" t="s">
        <v>3043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308</v>
      </c>
      <c r="P32" s="837"/>
      <c r="Q32" s="850">
        <v>308</v>
      </c>
    </row>
    <row r="33" spans="1:17" ht="14.4" customHeight="1" x14ac:dyDescent="0.3">
      <c r="A33" s="831" t="s">
        <v>3082</v>
      </c>
      <c r="B33" s="832" t="s">
        <v>2924</v>
      </c>
      <c r="C33" s="832" t="s">
        <v>2919</v>
      </c>
      <c r="D33" s="832" t="s">
        <v>3042</v>
      </c>
      <c r="E33" s="832" t="s">
        <v>3044</v>
      </c>
      <c r="F33" s="849">
        <v>4</v>
      </c>
      <c r="G33" s="849">
        <v>1228</v>
      </c>
      <c r="H33" s="849"/>
      <c r="I33" s="849">
        <v>307</v>
      </c>
      <c r="J33" s="849"/>
      <c r="K33" s="849"/>
      <c r="L33" s="849"/>
      <c r="M33" s="849"/>
      <c r="N33" s="849">
        <v>1</v>
      </c>
      <c r="O33" s="849">
        <v>308</v>
      </c>
      <c r="P33" s="837"/>
      <c r="Q33" s="850">
        <v>308</v>
      </c>
    </row>
    <row r="34" spans="1:17" ht="14.4" customHeight="1" x14ac:dyDescent="0.3">
      <c r="A34" s="831" t="s">
        <v>3082</v>
      </c>
      <c r="B34" s="832" t="s">
        <v>2924</v>
      </c>
      <c r="C34" s="832" t="s">
        <v>2919</v>
      </c>
      <c r="D34" s="832" t="s">
        <v>3054</v>
      </c>
      <c r="E34" s="832" t="s">
        <v>3037</v>
      </c>
      <c r="F34" s="849">
        <v>1</v>
      </c>
      <c r="G34" s="849">
        <v>178</v>
      </c>
      <c r="H34" s="849">
        <v>1</v>
      </c>
      <c r="I34" s="849">
        <v>178</v>
      </c>
      <c r="J34" s="849">
        <v>1</v>
      </c>
      <c r="K34" s="849">
        <v>178</v>
      </c>
      <c r="L34" s="849">
        <v>1</v>
      </c>
      <c r="M34" s="849">
        <v>178</v>
      </c>
      <c r="N34" s="849">
        <v>4</v>
      </c>
      <c r="O34" s="849">
        <v>716</v>
      </c>
      <c r="P34" s="837">
        <v>4.0224719101123592</v>
      </c>
      <c r="Q34" s="850">
        <v>179</v>
      </c>
    </row>
    <row r="35" spans="1:17" ht="14.4" customHeight="1" x14ac:dyDescent="0.3">
      <c r="A35" s="831" t="s">
        <v>3082</v>
      </c>
      <c r="B35" s="832" t="s">
        <v>2924</v>
      </c>
      <c r="C35" s="832" t="s">
        <v>2919</v>
      </c>
      <c r="D35" s="832" t="s">
        <v>3054</v>
      </c>
      <c r="E35" s="832" t="s">
        <v>3038</v>
      </c>
      <c r="F35" s="849">
        <v>5</v>
      </c>
      <c r="G35" s="849">
        <v>890</v>
      </c>
      <c r="H35" s="849">
        <v>5</v>
      </c>
      <c r="I35" s="849">
        <v>178</v>
      </c>
      <c r="J35" s="849">
        <v>1</v>
      </c>
      <c r="K35" s="849">
        <v>178</v>
      </c>
      <c r="L35" s="849">
        <v>1</v>
      </c>
      <c r="M35" s="849">
        <v>178</v>
      </c>
      <c r="N35" s="849">
        <v>8</v>
      </c>
      <c r="O35" s="849">
        <v>1432</v>
      </c>
      <c r="P35" s="837">
        <v>8.0449438202247183</v>
      </c>
      <c r="Q35" s="850">
        <v>179</v>
      </c>
    </row>
    <row r="36" spans="1:17" ht="14.4" customHeight="1" x14ac:dyDescent="0.3">
      <c r="A36" s="831" t="s">
        <v>3082</v>
      </c>
      <c r="B36" s="832" t="s">
        <v>2924</v>
      </c>
      <c r="C36" s="832" t="s">
        <v>2919</v>
      </c>
      <c r="D36" s="832" t="s">
        <v>3045</v>
      </c>
      <c r="E36" s="832" t="s">
        <v>3043</v>
      </c>
      <c r="F36" s="849"/>
      <c r="G36" s="849"/>
      <c r="H36" s="849"/>
      <c r="I36" s="849"/>
      <c r="J36" s="849">
        <v>3</v>
      </c>
      <c r="K36" s="849">
        <v>1140</v>
      </c>
      <c r="L36" s="849">
        <v>1</v>
      </c>
      <c r="M36" s="849">
        <v>380</v>
      </c>
      <c r="N36" s="849">
        <v>5</v>
      </c>
      <c r="O36" s="849">
        <v>1905</v>
      </c>
      <c r="P36" s="837">
        <v>1.6710526315789473</v>
      </c>
      <c r="Q36" s="850">
        <v>381</v>
      </c>
    </row>
    <row r="37" spans="1:17" ht="14.4" customHeight="1" x14ac:dyDescent="0.3">
      <c r="A37" s="831" t="s">
        <v>3082</v>
      </c>
      <c r="B37" s="832" t="s">
        <v>2924</v>
      </c>
      <c r="C37" s="832" t="s">
        <v>2919</v>
      </c>
      <c r="D37" s="832" t="s">
        <v>3045</v>
      </c>
      <c r="E37" s="832" t="s">
        <v>3044</v>
      </c>
      <c r="F37" s="849">
        <v>5</v>
      </c>
      <c r="G37" s="849">
        <v>1900</v>
      </c>
      <c r="H37" s="849">
        <v>1.25</v>
      </c>
      <c r="I37" s="849">
        <v>380</v>
      </c>
      <c r="J37" s="849">
        <v>4</v>
      </c>
      <c r="K37" s="849">
        <v>1520</v>
      </c>
      <c r="L37" s="849">
        <v>1</v>
      </c>
      <c r="M37" s="849">
        <v>380</v>
      </c>
      <c r="N37" s="849"/>
      <c r="O37" s="849"/>
      <c r="P37" s="837"/>
      <c r="Q37" s="850"/>
    </row>
    <row r="38" spans="1:17" ht="14.4" customHeight="1" x14ac:dyDescent="0.3">
      <c r="A38" s="831" t="s">
        <v>3082</v>
      </c>
      <c r="B38" s="832" t="s">
        <v>2924</v>
      </c>
      <c r="C38" s="832" t="s">
        <v>2919</v>
      </c>
      <c r="D38" s="832" t="s">
        <v>3094</v>
      </c>
      <c r="E38" s="832" t="s">
        <v>3095</v>
      </c>
      <c r="F38" s="849">
        <v>1</v>
      </c>
      <c r="G38" s="849">
        <v>100</v>
      </c>
      <c r="H38" s="849"/>
      <c r="I38" s="849">
        <v>100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3082</v>
      </c>
      <c r="B39" s="832" t="s">
        <v>2924</v>
      </c>
      <c r="C39" s="832" t="s">
        <v>2919</v>
      </c>
      <c r="D39" s="832" t="s">
        <v>3096</v>
      </c>
      <c r="E39" s="832" t="s">
        <v>3097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1650</v>
      </c>
      <c r="P39" s="837"/>
      <c r="Q39" s="850">
        <v>825</v>
      </c>
    </row>
    <row r="40" spans="1:17" ht="14.4" customHeight="1" x14ac:dyDescent="0.3">
      <c r="A40" s="831" t="s">
        <v>3082</v>
      </c>
      <c r="B40" s="832" t="s">
        <v>2924</v>
      </c>
      <c r="C40" s="832" t="s">
        <v>2919</v>
      </c>
      <c r="D40" s="832" t="s">
        <v>3098</v>
      </c>
      <c r="E40" s="832" t="s">
        <v>3099</v>
      </c>
      <c r="F40" s="849">
        <v>1</v>
      </c>
      <c r="G40" s="849">
        <v>623</v>
      </c>
      <c r="H40" s="849"/>
      <c r="I40" s="849">
        <v>623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3082</v>
      </c>
      <c r="B41" s="832" t="s">
        <v>2924</v>
      </c>
      <c r="C41" s="832" t="s">
        <v>2919</v>
      </c>
      <c r="D41" s="832" t="s">
        <v>3100</v>
      </c>
      <c r="E41" s="832" t="s">
        <v>3099</v>
      </c>
      <c r="F41" s="849"/>
      <c r="G41" s="849"/>
      <c r="H41" s="849"/>
      <c r="I41" s="849"/>
      <c r="J41" s="849">
        <v>1</v>
      </c>
      <c r="K41" s="849">
        <v>538</v>
      </c>
      <c r="L41" s="849">
        <v>1</v>
      </c>
      <c r="M41" s="849">
        <v>538</v>
      </c>
      <c r="N41" s="849"/>
      <c r="O41" s="849"/>
      <c r="P41" s="837"/>
      <c r="Q41" s="850"/>
    </row>
    <row r="42" spans="1:17" ht="14.4" customHeight="1" x14ac:dyDescent="0.3">
      <c r="A42" s="831" t="s">
        <v>3101</v>
      </c>
      <c r="B42" s="832" t="s">
        <v>2924</v>
      </c>
      <c r="C42" s="832" t="s">
        <v>2919</v>
      </c>
      <c r="D42" s="832" t="s">
        <v>3083</v>
      </c>
      <c r="E42" s="832" t="s">
        <v>3102</v>
      </c>
      <c r="F42" s="849">
        <v>2</v>
      </c>
      <c r="G42" s="849">
        <v>390</v>
      </c>
      <c r="H42" s="849"/>
      <c r="I42" s="849">
        <v>195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3101</v>
      </c>
      <c r="B43" s="832" t="s">
        <v>2924</v>
      </c>
      <c r="C43" s="832" t="s">
        <v>2919</v>
      </c>
      <c r="D43" s="832" t="s">
        <v>2969</v>
      </c>
      <c r="E43" s="832" t="s">
        <v>2970</v>
      </c>
      <c r="F43" s="849"/>
      <c r="G43" s="849"/>
      <c r="H43" s="849"/>
      <c r="I43" s="849"/>
      <c r="J43" s="849">
        <v>5</v>
      </c>
      <c r="K43" s="849">
        <v>185</v>
      </c>
      <c r="L43" s="849">
        <v>1</v>
      </c>
      <c r="M43" s="849">
        <v>37</v>
      </c>
      <c r="N43" s="849"/>
      <c r="O43" s="849"/>
      <c r="P43" s="837"/>
      <c r="Q43" s="850"/>
    </row>
    <row r="44" spans="1:17" ht="14.4" customHeight="1" x14ac:dyDescent="0.3">
      <c r="A44" s="831" t="s">
        <v>3101</v>
      </c>
      <c r="B44" s="832" t="s">
        <v>2924</v>
      </c>
      <c r="C44" s="832" t="s">
        <v>2919</v>
      </c>
      <c r="D44" s="832" t="s">
        <v>2969</v>
      </c>
      <c r="E44" s="832" t="s">
        <v>2971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37</v>
      </c>
      <c r="P44" s="837"/>
      <c r="Q44" s="850">
        <v>37</v>
      </c>
    </row>
    <row r="45" spans="1:17" ht="14.4" customHeight="1" x14ac:dyDescent="0.3">
      <c r="A45" s="831" t="s">
        <v>3101</v>
      </c>
      <c r="B45" s="832" t="s">
        <v>2924</v>
      </c>
      <c r="C45" s="832" t="s">
        <v>2919</v>
      </c>
      <c r="D45" s="832" t="s">
        <v>2978</v>
      </c>
      <c r="E45" s="832" t="s">
        <v>2979</v>
      </c>
      <c r="F45" s="849">
        <v>20</v>
      </c>
      <c r="G45" s="849">
        <v>5020</v>
      </c>
      <c r="H45" s="849">
        <v>0.86956521739130432</v>
      </c>
      <c r="I45" s="849">
        <v>251</v>
      </c>
      <c r="J45" s="849">
        <v>23</v>
      </c>
      <c r="K45" s="849">
        <v>5773</v>
      </c>
      <c r="L45" s="849">
        <v>1</v>
      </c>
      <c r="M45" s="849">
        <v>251</v>
      </c>
      <c r="N45" s="849">
        <v>25</v>
      </c>
      <c r="O45" s="849">
        <v>6300</v>
      </c>
      <c r="P45" s="837">
        <v>1.0912870258098042</v>
      </c>
      <c r="Q45" s="850">
        <v>252</v>
      </c>
    </row>
    <row r="46" spans="1:17" ht="14.4" customHeight="1" x14ac:dyDescent="0.3">
      <c r="A46" s="831" t="s">
        <v>3101</v>
      </c>
      <c r="B46" s="832" t="s">
        <v>2924</v>
      </c>
      <c r="C46" s="832" t="s">
        <v>2919</v>
      </c>
      <c r="D46" s="832" t="s">
        <v>2978</v>
      </c>
      <c r="E46" s="832" t="s">
        <v>2980</v>
      </c>
      <c r="F46" s="849">
        <v>28</v>
      </c>
      <c r="G46" s="849">
        <v>7028</v>
      </c>
      <c r="H46" s="849">
        <v>1.037037037037037</v>
      </c>
      <c r="I46" s="849">
        <v>251</v>
      </c>
      <c r="J46" s="849">
        <v>27</v>
      </c>
      <c r="K46" s="849">
        <v>6777</v>
      </c>
      <c r="L46" s="849">
        <v>1</v>
      </c>
      <c r="M46" s="849">
        <v>251</v>
      </c>
      <c r="N46" s="849">
        <v>25</v>
      </c>
      <c r="O46" s="849">
        <v>6300</v>
      </c>
      <c r="P46" s="837">
        <v>0.92961487383798136</v>
      </c>
      <c r="Q46" s="850">
        <v>252</v>
      </c>
    </row>
    <row r="47" spans="1:17" ht="14.4" customHeight="1" x14ac:dyDescent="0.3">
      <c r="A47" s="831" t="s">
        <v>3101</v>
      </c>
      <c r="B47" s="832" t="s">
        <v>2924</v>
      </c>
      <c r="C47" s="832" t="s">
        <v>2919</v>
      </c>
      <c r="D47" s="832" t="s">
        <v>3018</v>
      </c>
      <c r="E47" s="832" t="s">
        <v>3019</v>
      </c>
      <c r="F47" s="849">
        <v>8</v>
      </c>
      <c r="G47" s="849">
        <v>1008</v>
      </c>
      <c r="H47" s="849">
        <v>0.32</v>
      </c>
      <c r="I47" s="849">
        <v>126</v>
      </c>
      <c r="J47" s="849">
        <v>25</v>
      </c>
      <c r="K47" s="849">
        <v>3150</v>
      </c>
      <c r="L47" s="849">
        <v>1</v>
      </c>
      <c r="M47" s="849">
        <v>126</v>
      </c>
      <c r="N47" s="849">
        <v>25</v>
      </c>
      <c r="O47" s="849">
        <v>3175</v>
      </c>
      <c r="P47" s="837">
        <v>1.0079365079365079</v>
      </c>
      <c r="Q47" s="850">
        <v>127</v>
      </c>
    </row>
    <row r="48" spans="1:17" ht="14.4" customHeight="1" x14ac:dyDescent="0.3">
      <c r="A48" s="831" t="s">
        <v>3101</v>
      </c>
      <c r="B48" s="832" t="s">
        <v>2924</v>
      </c>
      <c r="C48" s="832" t="s">
        <v>2919</v>
      </c>
      <c r="D48" s="832" t="s">
        <v>3018</v>
      </c>
      <c r="E48" s="832" t="s">
        <v>3020</v>
      </c>
      <c r="F48" s="849">
        <v>14</v>
      </c>
      <c r="G48" s="849">
        <v>1764</v>
      </c>
      <c r="H48" s="849">
        <v>0.56000000000000005</v>
      </c>
      <c r="I48" s="849">
        <v>126</v>
      </c>
      <c r="J48" s="849">
        <v>25</v>
      </c>
      <c r="K48" s="849">
        <v>3150</v>
      </c>
      <c r="L48" s="849">
        <v>1</v>
      </c>
      <c r="M48" s="849">
        <v>126</v>
      </c>
      <c r="N48" s="849">
        <v>18</v>
      </c>
      <c r="O48" s="849">
        <v>2286</v>
      </c>
      <c r="P48" s="837">
        <v>0.72571428571428576</v>
      </c>
      <c r="Q48" s="850">
        <v>127</v>
      </c>
    </row>
    <row r="49" spans="1:17" ht="14.4" customHeight="1" x14ac:dyDescent="0.3">
      <c r="A49" s="831" t="s">
        <v>3101</v>
      </c>
      <c r="B49" s="832" t="s">
        <v>2924</v>
      </c>
      <c r="C49" s="832" t="s">
        <v>2919</v>
      </c>
      <c r="D49" s="832" t="s">
        <v>3023</v>
      </c>
      <c r="E49" s="832" t="s">
        <v>3024</v>
      </c>
      <c r="F49" s="849"/>
      <c r="G49" s="849"/>
      <c r="H49" s="849"/>
      <c r="I49" s="849"/>
      <c r="J49" s="849">
        <v>8</v>
      </c>
      <c r="K49" s="849">
        <v>3960</v>
      </c>
      <c r="L49" s="849">
        <v>1</v>
      </c>
      <c r="M49" s="849">
        <v>495</v>
      </c>
      <c r="N49" s="849">
        <v>3</v>
      </c>
      <c r="O49" s="849">
        <v>1488</v>
      </c>
      <c r="P49" s="837">
        <v>0.37575757575757573</v>
      </c>
      <c r="Q49" s="850">
        <v>496</v>
      </c>
    </row>
    <row r="50" spans="1:17" ht="14.4" customHeight="1" x14ac:dyDescent="0.3">
      <c r="A50" s="831" t="s">
        <v>3101</v>
      </c>
      <c r="B50" s="832" t="s">
        <v>2924</v>
      </c>
      <c r="C50" s="832" t="s">
        <v>2919</v>
      </c>
      <c r="D50" s="832" t="s">
        <v>3023</v>
      </c>
      <c r="E50" s="832" t="s">
        <v>3025</v>
      </c>
      <c r="F50" s="849">
        <v>3</v>
      </c>
      <c r="G50" s="849">
        <v>1485</v>
      </c>
      <c r="H50" s="849">
        <v>0.5</v>
      </c>
      <c r="I50" s="849">
        <v>495</v>
      </c>
      <c r="J50" s="849">
        <v>6</v>
      </c>
      <c r="K50" s="849">
        <v>2970</v>
      </c>
      <c r="L50" s="849">
        <v>1</v>
      </c>
      <c r="M50" s="849">
        <v>495</v>
      </c>
      <c r="N50" s="849">
        <v>1</v>
      </c>
      <c r="O50" s="849">
        <v>496</v>
      </c>
      <c r="P50" s="837">
        <v>0.16700336700336701</v>
      </c>
      <c r="Q50" s="850">
        <v>496</v>
      </c>
    </row>
    <row r="51" spans="1:17" ht="14.4" customHeight="1" x14ac:dyDescent="0.3">
      <c r="A51" s="831" t="s">
        <v>3101</v>
      </c>
      <c r="B51" s="832" t="s">
        <v>2924</v>
      </c>
      <c r="C51" s="832" t="s">
        <v>2919</v>
      </c>
      <c r="D51" s="832" t="s">
        <v>3103</v>
      </c>
      <c r="E51" s="832" t="s">
        <v>3028</v>
      </c>
      <c r="F51" s="849">
        <v>2</v>
      </c>
      <c r="G51" s="849">
        <v>1376</v>
      </c>
      <c r="H51" s="849"/>
      <c r="I51" s="849">
        <v>688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3101</v>
      </c>
      <c r="B52" s="832" t="s">
        <v>2924</v>
      </c>
      <c r="C52" s="832" t="s">
        <v>2919</v>
      </c>
      <c r="D52" s="832" t="s">
        <v>3026</v>
      </c>
      <c r="E52" s="832" t="s">
        <v>3024</v>
      </c>
      <c r="F52" s="849">
        <v>6</v>
      </c>
      <c r="G52" s="849">
        <v>3408</v>
      </c>
      <c r="H52" s="849"/>
      <c r="I52" s="849">
        <v>568</v>
      </c>
      <c r="J52" s="849"/>
      <c r="K52" s="849"/>
      <c r="L52" s="849"/>
      <c r="M52" s="849"/>
      <c r="N52" s="849">
        <v>1</v>
      </c>
      <c r="O52" s="849">
        <v>569</v>
      </c>
      <c r="P52" s="837"/>
      <c r="Q52" s="850">
        <v>569</v>
      </c>
    </row>
    <row r="53" spans="1:17" ht="14.4" customHeight="1" x14ac:dyDescent="0.3">
      <c r="A53" s="831" t="s">
        <v>3101</v>
      </c>
      <c r="B53" s="832" t="s">
        <v>2924</v>
      </c>
      <c r="C53" s="832" t="s">
        <v>2919</v>
      </c>
      <c r="D53" s="832" t="s">
        <v>3026</v>
      </c>
      <c r="E53" s="832" t="s">
        <v>3025</v>
      </c>
      <c r="F53" s="849">
        <v>2</v>
      </c>
      <c r="G53" s="849">
        <v>1136</v>
      </c>
      <c r="H53" s="849">
        <v>1</v>
      </c>
      <c r="I53" s="849">
        <v>568</v>
      </c>
      <c r="J53" s="849">
        <v>2</v>
      </c>
      <c r="K53" s="849">
        <v>1136</v>
      </c>
      <c r="L53" s="849">
        <v>1</v>
      </c>
      <c r="M53" s="849">
        <v>568</v>
      </c>
      <c r="N53" s="849">
        <v>2</v>
      </c>
      <c r="O53" s="849">
        <v>1138</v>
      </c>
      <c r="P53" s="837">
        <v>1.0017605633802817</v>
      </c>
      <c r="Q53" s="850">
        <v>569</v>
      </c>
    </row>
    <row r="54" spans="1:17" ht="14.4" customHeight="1" x14ac:dyDescent="0.3">
      <c r="A54" s="831" t="s">
        <v>3101</v>
      </c>
      <c r="B54" s="832" t="s">
        <v>2924</v>
      </c>
      <c r="C54" s="832" t="s">
        <v>2919</v>
      </c>
      <c r="D54" s="832" t="s">
        <v>3027</v>
      </c>
      <c r="E54" s="832" t="s">
        <v>3028</v>
      </c>
      <c r="F54" s="849">
        <v>2</v>
      </c>
      <c r="G54" s="849">
        <v>1522</v>
      </c>
      <c r="H54" s="849"/>
      <c r="I54" s="849">
        <v>761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3101</v>
      </c>
      <c r="B55" s="832" t="s">
        <v>2924</v>
      </c>
      <c r="C55" s="832" t="s">
        <v>2919</v>
      </c>
      <c r="D55" s="832" t="s">
        <v>3087</v>
      </c>
      <c r="E55" s="832" t="s">
        <v>3088</v>
      </c>
      <c r="F55" s="849"/>
      <c r="G55" s="849"/>
      <c r="H55" s="849"/>
      <c r="I55" s="849"/>
      <c r="J55" s="849">
        <v>3</v>
      </c>
      <c r="K55" s="849">
        <v>2454</v>
      </c>
      <c r="L55" s="849">
        <v>1</v>
      </c>
      <c r="M55" s="849">
        <v>818</v>
      </c>
      <c r="N55" s="849"/>
      <c r="O55" s="849"/>
      <c r="P55" s="837"/>
      <c r="Q55" s="850"/>
    </row>
    <row r="56" spans="1:17" ht="14.4" customHeight="1" x14ac:dyDescent="0.3">
      <c r="A56" s="831" t="s">
        <v>3101</v>
      </c>
      <c r="B56" s="832" t="s">
        <v>2924</v>
      </c>
      <c r="C56" s="832" t="s">
        <v>2919</v>
      </c>
      <c r="D56" s="832" t="s">
        <v>3087</v>
      </c>
      <c r="E56" s="832" t="s">
        <v>3089</v>
      </c>
      <c r="F56" s="849">
        <v>3</v>
      </c>
      <c r="G56" s="849">
        <v>2454</v>
      </c>
      <c r="H56" s="849">
        <v>1.5</v>
      </c>
      <c r="I56" s="849">
        <v>818</v>
      </c>
      <c r="J56" s="849">
        <v>2</v>
      </c>
      <c r="K56" s="849">
        <v>1636</v>
      </c>
      <c r="L56" s="849">
        <v>1</v>
      </c>
      <c r="M56" s="849">
        <v>818</v>
      </c>
      <c r="N56" s="849">
        <v>5</v>
      </c>
      <c r="O56" s="849">
        <v>4095</v>
      </c>
      <c r="P56" s="837">
        <v>2.5030562347188265</v>
      </c>
      <c r="Q56" s="850">
        <v>819</v>
      </c>
    </row>
    <row r="57" spans="1:17" ht="14.4" customHeight="1" x14ac:dyDescent="0.3">
      <c r="A57" s="831" t="s">
        <v>3101</v>
      </c>
      <c r="B57" s="832" t="s">
        <v>2924</v>
      </c>
      <c r="C57" s="832" t="s">
        <v>2919</v>
      </c>
      <c r="D57" s="832" t="s">
        <v>3029</v>
      </c>
      <c r="E57" s="832" t="s">
        <v>3030</v>
      </c>
      <c r="F57" s="849"/>
      <c r="G57" s="849"/>
      <c r="H57" s="849"/>
      <c r="I57" s="849"/>
      <c r="J57" s="849">
        <v>1</v>
      </c>
      <c r="K57" s="849">
        <v>462</v>
      </c>
      <c r="L57" s="849">
        <v>1</v>
      </c>
      <c r="M57" s="849">
        <v>462</v>
      </c>
      <c r="N57" s="849">
        <v>1</v>
      </c>
      <c r="O57" s="849">
        <v>464</v>
      </c>
      <c r="P57" s="837">
        <v>1.0043290043290043</v>
      </c>
      <c r="Q57" s="850">
        <v>464</v>
      </c>
    </row>
    <row r="58" spans="1:17" ht="14.4" customHeight="1" x14ac:dyDescent="0.3">
      <c r="A58" s="831" t="s">
        <v>3101</v>
      </c>
      <c r="B58" s="832" t="s">
        <v>2924</v>
      </c>
      <c r="C58" s="832" t="s">
        <v>2919</v>
      </c>
      <c r="D58" s="832" t="s">
        <v>3029</v>
      </c>
      <c r="E58" s="832" t="s">
        <v>3031</v>
      </c>
      <c r="F58" s="849"/>
      <c r="G58" s="849"/>
      <c r="H58" s="849"/>
      <c r="I58" s="849"/>
      <c r="J58" s="849">
        <v>2</v>
      </c>
      <c r="K58" s="849">
        <v>924</v>
      </c>
      <c r="L58" s="849">
        <v>1</v>
      </c>
      <c r="M58" s="849">
        <v>462</v>
      </c>
      <c r="N58" s="849"/>
      <c r="O58" s="849"/>
      <c r="P58" s="837"/>
      <c r="Q58" s="850"/>
    </row>
    <row r="59" spans="1:17" ht="14.4" customHeight="1" x14ac:dyDescent="0.3">
      <c r="A59" s="831" t="s">
        <v>3101</v>
      </c>
      <c r="B59" s="832" t="s">
        <v>2924</v>
      </c>
      <c r="C59" s="832" t="s">
        <v>2919</v>
      </c>
      <c r="D59" s="832" t="s">
        <v>3032</v>
      </c>
      <c r="E59" s="832" t="s">
        <v>3009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447</v>
      </c>
      <c r="P59" s="837"/>
      <c r="Q59" s="850">
        <v>447</v>
      </c>
    </row>
    <row r="60" spans="1:17" ht="14.4" customHeight="1" x14ac:dyDescent="0.3">
      <c r="A60" s="831" t="s">
        <v>3101</v>
      </c>
      <c r="B60" s="832" t="s">
        <v>2924</v>
      </c>
      <c r="C60" s="832" t="s">
        <v>2919</v>
      </c>
      <c r="D60" s="832" t="s">
        <v>3036</v>
      </c>
      <c r="E60" s="832" t="s">
        <v>3037</v>
      </c>
      <c r="F60" s="849">
        <v>1</v>
      </c>
      <c r="G60" s="849">
        <v>215</v>
      </c>
      <c r="H60" s="849">
        <v>1</v>
      </c>
      <c r="I60" s="849">
        <v>215</v>
      </c>
      <c r="J60" s="849">
        <v>1</v>
      </c>
      <c r="K60" s="849">
        <v>215</v>
      </c>
      <c r="L60" s="849">
        <v>1</v>
      </c>
      <c r="M60" s="849">
        <v>215</v>
      </c>
      <c r="N60" s="849"/>
      <c r="O60" s="849"/>
      <c r="P60" s="837"/>
      <c r="Q60" s="850"/>
    </row>
    <row r="61" spans="1:17" ht="14.4" customHeight="1" x14ac:dyDescent="0.3">
      <c r="A61" s="831" t="s">
        <v>3101</v>
      </c>
      <c r="B61" s="832" t="s">
        <v>2924</v>
      </c>
      <c r="C61" s="832" t="s">
        <v>2919</v>
      </c>
      <c r="D61" s="832" t="s">
        <v>3036</v>
      </c>
      <c r="E61" s="832" t="s">
        <v>3038</v>
      </c>
      <c r="F61" s="849">
        <v>1</v>
      </c>
      <c r="G61" s="849">
        <v>215</v>
      </c>
      <c r="H61" s="849">
        <v>1</v>
      </c>
      <c r="I61" s="849">
        <v>215</v>
      </c>
      <c r="J61" s="849">
        <v>1</v>
      </c>
      <c r="K61" s="849">
        <v>215</v>
      </c>
      <c r="L61" s="849">
        <v>1</v>
      </c>
      <c r="M61" s="849">
        <v>215</v>
      </c>
      <c r="N61" s="849">
        <v>2</v>
      </c>
      <c r="O61" s="849">
        <v>430</v>
      </c>
      <c r="P61" s="837">
        <v>2</v>
      </c>
      <c r="Q61" s="850">
        <v>215</v>
      </c>
    </row>
    <row r="62" spans="1:17" ht="14.4" customHeight="1" x14ac:dyDescent="0.3">
      <c r="A62" s="831" t="s">
        <v>3101</v>
      </c>
      <c r="B62" s="832" t="s">
        <v>2924</v>
      </c>
      <c r="C62" s="832" t="s">
        <v>2919</v>
      </c>
      <c r="D62" s="832" t="s">
        <v>2984</v>
      </c>
      <c r="E62" s="832" t="s">
        <v>2985</v>
      </c>
      <c r="F62" s="849"/>
      <c r="G62" s="849"/>
      <c r="H62" s="849"/>
      <c r="I62" s="849"/>
      <c r="J62" s="849">
        <v>3</v>
      </c>
      <c r="K62" s="849">
        <v>1065</v>
      </c>
      <c r="L62" s="849">
        <v>1</v>
      </c>
      <c r="M62" s="849">
        <v>355</v>
      </c>
      <c r="N62" s="849"/>
      <c r="O62" s="849"/>
      <c r="P62" s="837"/>
      <c r="Q62" s="850"/>
    </row>
    <row r="63" spans="1:17" ht="14.4" customHeight="1" x14ac:dyDescent="0.3">
      <c r="A63" s="831" t="s">
        <v>3101</v>
      </c>
      <c r="B63" s="832" t="s">
        <v>2924</v>
      </c>
      <c r="C63" s="832" t="s">
        <v>2919</v>
      </c>
      <c r="D63" s="832" t="s">
        <v>2984</v>
      </c>
      <c r="E63" s="832" t="s">
        <v>2986</v>
      </c>
      <c r="F63" s="849">
        <v>1</v>
      </c>
      <c r="G63" s="849">
        <v>354</v>
      </c>
      <c r="H63" s="849">
        <v>0.49859154929577465</v>
      </c>
      <c r="I63" s="849">
        <v>354</v>
      </c>
      <c r="J63" s="849">
        <v>2</v>
      </c>
      <c r="K63" s="849">
        <v>710</v>
      </c>
      <c r="L63" s="849">
        <v>1</v>
      </c>
      <c r="M63" s="849">
        <v>355</v>
      </c>
      <c r="N63" s="849"/>
      <c r="O63" s="849"/>
      <c r="P63" s="837"/>
      <c r="Q63" s="850"/>
    </row>
    <row r="64" spans="1:17" ht="14.4" customHeight="1" x14ac:dyDescent="0.3">
      <c r="A64" s="831" t="s">
        <v>3101</v>
      </c>
      <c r="B64" s="832" t="s">
        <v>2924</v>
      </c>
      <c r="C64" s="832" t="s">
        <v>2919</v>
      </c>
      <c r="D64" s="832" t="s">
        <v>3039</v>
      </c>
      <c r="E64" s="832" t="s">
        <v>3040</v>
      </c>
      <c r="F64" s="849">
        <v>2</v>
      </c>
      <c r="G64" s="849">
        <v>170</v>
      </c>
      <c r="H64" s="849">
        <v>0.5</v>
      </c>
      <c r="I64" s="849">
        <v>85</v>
      </c>
      <c r="J64" s="849">
        <v>4</v>
      </c>
      <c r="K64" s="849">
        <v>340</v>
      </c>
      <c r="L64" s="849">
        <v>1</v>
      </c>
      <c r="M64" s="849">
        <v>85</v>
      </c>
      <c r="N64" s="849">
        <v>3</v>
      </c>
      <c r="O64" s="849">
        <v>258</v>
      </c>
      <c r="P64" s="837">
        <v>0.75882352941176467</v>
      </c>
      <c r="Q64" s="850">
        <v>86</v>
      </c>
    </row>
    <row r="65" spans="1:17" ht="14.4" customHeight="1" x14ac:dyDescent="0.3">
      <c r="A65" s="831" t="s">
        <v>3101</v>
      </c>
      <c r="B65" s="832" t="s">
        <v>2924</v>
      </c>
      <c r="C65" s="832" t="s">
        <v>2919</v>
      </c>
      <c r="D65" s="832" t="s">
        <v>3039</v>
      </c>
      <c r="E65" s="832" t="s">
        <v>3041</v>
      </c>
      <c r="F65" s="849">
        <v>8</v>
      </c>
      <c r="G65" s="849">
        <v>680</v>
      </c>
      <c r="H65" s="849">
        <v>4</v>
      </c>
      <c r="I65" s="849">
        <v>85</v>
      </c>
      <c r="J65" s="849">
        <v>2</v>
      </c>
      <c r="K65" s="849">
        <v>170</v>
      </c>
      <c r="L65" s="849">
        <v>1</v>
      </c>
      <c r="M65" s="849">
        <v>85</v>
      </c>
      <c r="N65" s="849">
        <v>5</v>
      </c>
      <c r="O65" s="849">
        <v>430</v>
      </c>
      <c r="P65" s="837">
        <v>2.5294117647058822</v>
      </c>
      <c r="Q65" s="850">
        <v>86</v>
      </c>
    </row>
    <row r="66" spans="1:17" ht="14.4" customHeight="1" x14ac:dyDescent="0.3">
      <c r="A66" s="831" t="s">
        <v>3101</v>
      </c>
      <c r="B66" s="832" t="s">
        <v>2924</v>
      </c>
      <c r="C66" s="832" t="s">
        <v>2919</v>
      </c>
      <c r="D66" s="832" t="s">
        <v>3104</v>
      </c>
      <c r="E66" s="832" t="s">
        <v>3105</v>
      </c>
      <c r="F66" s="849"/>
      <c r="G66" s="849"/>
      <c r="H66" s="849"/>
      <c r="I66" s="849"/>
      <c r="J66" s="849">
        <v>1</v>
      </c>
      <c r="K66" s="849">
        <v>720</v>
      </c>
      <c r="L66" s="849">
        <v>1</v>
      </c>
      <c r="M66" s="849">
        <v>720</v>
      </c>
      <c r="N66" s="849"/>
      <c r="O66" s="849"/>
      <c r="P66" s="837"/>
      <c r="Q66" s="850"/>
    </row>
    <row r="67" spans="1:17" ht="14.4" customHeight="1" x14ac:dyDescent="0.3">
      <c r="A67" s="831" t="s">
        <v>3101</v>
      </c>
      <c r="B67" s="832" t="s">
        <v>2924</v>
      </c>
      <c r="C67" s="832" t="s">
        <v>2919</v>
      </c>
      <c r="D67" s="832" t="s">
        <v>3104</v>
      </c>
      <c r="E67" s="832" t="s">
        <v>3106</v>
      </c>
      <c r="F67" s="849">
        <v>2</v>
      </c>
      <c r="G67" s="849">
        <v>1438</v>
      </c>
      <c r="H67" s="849">
        <v>0.99861111111111112</v>
      </c>
      <c r="I67" s="849">
        <v>719</v>
      </c>
      <c r="J67" s="849">
        <v>2</v>
      </c>
      <c r="K67" s="849">
        <v>1440</v>
      </c>
      <c r="L67" s="849">
        <v>1</v>
      </c>
      <c r="M67" s="849">
        <v>720</v>
      </c>
      <c r="N67" s="849">
        <v>3</v>
      </c>
      <c r="O67" s="849">
        <v>2160</v>
      </c>
      <c r="P67" s="837">
        <v>1.5</v>
      </c>
      <c r="Q67" s="850">
        <v>720</v>
      </c>
    </row>
    <row r="68" spans="1:17" ht="14.4" customHeight="1" x14ac:dyDescent="0.3">
      <c r="A68" s="831" t="s">
        <v>3101</v>
      </c>
      <c r="B68" s="832" t="s">
        <v>2924</v>
      </c>
      <c r="C68" s="832" t="s">
        <v>2919</v>
      </c>
      <c r="D68" s="832" t="s">
        <v>2993</v>
      </c>
      <c r="E68" s="832" t="s">
        <v>2994</v>
      </c>
      <c r="F68" s="849">
        <v>8</v>
      </c>
      <c r="G68" s="849">
        <v>960</v>
      </c>
      <c r="H68" s="849"/>
      <c r="I68" s="849">
        <v>120</v>
      </c>
      <c r="J68" s="849"/>
      <c r="K68" s="849"/>
      <c r="L68" s="849"/>
      <c r="M68" s="849"/>
      <c r="N68" s="849">
        <v>5</v>
      </c>
      <c r="O68" s="849">
        <v>605</v>
      </c>
      <c r="P68" s="837"/>
      <c r="Q68" s="850">
        <v>121</v>
      </c>
    </row>
    <row r="69" spans="1:17" ht="14.4" customHeight="1" x14ac:dyDescent="0.3">
      <c r="A69" s="831" t="s">
        <v>3101</v>
      </c>
      <c r="B69" s="832" t="s">
        <v>2924</v>
      </c>
      <c r="C69" s="832" t="s">
        <v>2919</v>
      </c>
      <c r="D69" s="832" t="s">
        <v>2993</v>
      </c>
      <c r="E69" s="832" t="s">
        <v>2995</v>
      </c>
      <c r="F69" s="849"/>
      <c r="G69" s="849"/>
      <c r="H69" s="849"/>
      <c r="I69" s="849"/>
      <c r="J69" s="849">
        <v>2</v>
      </c>
      <c r="K69" s="849">
        <v>240</v>
      </c>
      <c r="L69" s="849">
        <v>1</v>
      </c>
      <c r="M69" s="849">
        <v>120</v>
      </c>
      <c r="N69" s="849"/>
      <c r="O69" s="849"/>
      <c r="P69" s="837"/>
      <c r="Q69" s="850"/>
    </row>
    <row r="70" spans="1:17" ht="14.4" customHeight="1" x14ac:dyDescent="0.3">
      <c r="A70" s="831" t="s">
        <v>3101</v>
      </c>
      <c r="B70" s="832" t="s">
        <v>2924</v>
      </c>
      <c r="C70" s="832" t="s">
        <v>2919</v>
      </c>
      <c r="D70" s="832" t="s">
        <v>3091</v>
      </c>
      <c r="E70" s="832" t="s">
        <v>3088</v>
      </c>
      <c r="F70" s="849"/>
      <c r="G70" s="849"/>
      <c r="H70" s="849"/>
      <c r="I70" s="849"/>
      <c r="J70" s="849"/>
      <c r="K70" s="849"/>
      <c r="L70" s="849"/>
      <c r="M70" s="849"/>
      <c r="N70" s="849">
        <v>3</v>
      </c>
      <c r="O70" s="849">
        <v>2238</v>
      </c>
      <c r="P70" s="837"/>
      <c r="Q70" s="850">
        <v>746</v>
      </c>
    </row>
    <row r="71" spans="1:17" ht="14.4" customHeight="1" x14ac:dyDescent="0.3">
      <c r="A71" s="831" t="s">
        <v>3101</v>
      </c>
      <c r="B71" s="832" t="s">
        <v>2924</v>
      </c>
      <c r="C71" s="832" t="s">
        <v>2919</v>
      </c>
      <c r="D71" s="832" t="s">
        <v>3092</v>
      </c>
      <c r="E71" s="832" t="s">
        <v>3093</v>
      </c>
      <c r="F71" s="849">
        <v>15</v>
      </c>
      <c r="G71" s="849">
        <v>8145</v>
      </c>
      <c r="H71" s="849">
        <v>1.5</v>
      </c>
      <c r="I71" s="849">
        <v>543</v>
      </c>
      <c r="J71" s="849">
        <v>10</v>
      </c>
      <c r="K71" s="849">
        <v>5430</v>
      </c>
      <c r="L71" s="849">
        <v>1</v>
      </c>
      <c r="M71" s="849">
        <v>543</v>
      </c>
      <c r="N71" s="849"/>
      <c r="O71" s="849"/>
      <c r="P71" s="837"/>
      <c r="Q71" s="850"/>
    </row>
    <row r="72" spans="1:17" ht="14.4" customHeight="1" x14ac:dyDescent="0.3">
      <c r="A72" s="831" t="s">
        <v>3101</v>
      </c>
      <c r="B72" s="832" t="s">
        <v>2924</v>
      </c>
      <c r="C72" s="832" t="s">
        <v>2919</v>
      </c>
      <c r="D72" s="832" t="s">
        <v>3042</v>
      </c>
      <c r="E72" s="832" t="s">
        <v>3043</v>
      </c>
      <c r="F72" s="849">
        <v>8</v>
      </c>
      <c r="G72" s="849">
        <v>2456</v>
      </c>
      <c r="H72" s="849">
        <v>4</v>
      </c>
      <c r="I72" s="849">
        <v>307</v>
      </c>
      <c r="J72" s="849">
        <v>2</v>
      </c>
      <c r="K72" s="849">
        <v>614</v>
      </c>
      <c r="L72" s="849">
        <v>1</v>
      </c>
      <c r="M72" s="849">
        <v>307</v>
      </c>
      <c r="N72" s="849">
        <v>8</v>
      </c>
      <c r="O72" s="849">
        <v>2464</v>
      </c>
      <c r="P72" s="837">
        <v>4.0130293159609121</v>
      </c>
      <c r="Q72" s="850">
        <v>308</v>
      </c>
    </row>
    <row r="73" spans="1:17" ht="14.4" customHeight="1" x14ac:dyDescent="0.3">
      <c r="A73" s="831" t="s">
        <v>3101</v>
      </c>
      <c r="B73" s="832" t="s">
        <v>2924</v>
      </c>
      <c r="C73" s="832" t="s">
        <v>2919</v>
      </c>
      <c r="D73" s="832" t="s">
        <v>3042</v>
      </c>
      <c r="E73" s="832" t="s">
        <v>3044</v>
      </c>
      <c r="F73" s="849">
        <v>7</v>
      </c>
      <c r="G73" s="849">
        <v>2149</v>
      </c>
      <c r="H73" s="849">
        <v>3.5</v>
      </c>
      <c r="I73" s="849">
        <v>307</v>
      </c>
      <c r="J73" s="849">
        <v>2</v>
      </c>
      <c r="K73" s="849">
        <v>614</v>
      </c>
      <c r="L73" s="849">
        <v>1</v>
      </c>
      <c r="M73" s="849">
        <v>307</v>
      </c>
      <c r="N73" s="849">
        <v>11</v>
      </c>
      <c r="O73" s="849">
        <v>3388</v>
      </c>
      <c r="P73" s="837">
        <v>5.5179153094462539</v>
      </c>
      <c r="Q73" s="850">
        <v>308</v>
      </c>
    </row>
    <row r="74" spans="1:17" ht="14.4" customHeight="1" x14ac:dyDescent="0.3">
      <c r="A74" s="831" t="s">
        <v>3101</v>
      </c>
      <c r="B74" s="832" t="s">
        <v>2924</v>
      </c>
      <c r="C74" s="832" t="s">
        <v>2919</v>
      </c>
      <c r="D74" s="832" t="s">
        <v>3054</v>
      </c>
      <c r="E74" s="832" t="s">
        <v>3037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179</v>
      </c>
      <c r="P74" s="837"/>
      <c r="Q74" s="850">
        <v>179</v>
      </c>
    </row>
    <row r="75" spans="1:17" ht="14.4" customHeight="1" x14ac:dyDescent="0.3">
      <c r="A75" s="831" t="s">
        <v>3101</v>
      </c>
      <c r="B75" s="832" t="s">
        <v>2924</v>
      </c>
      <c r="C75" s="832" t="s">
        <v>2919</v>
      </c>
      <c r="D75" s="832" t="s">
        <v>3054</v>
      </c>
      <c r="E75" s="832" t="s">
        <v>3038</v>
      </c>
      <c r="F75" s="849">
        <v>1</v>
      </c>
      <c r="G75" s="849">
        <v>178</v>
      </c>
      <c r="H75" s="849"/>
      <c r="I75" s="849">
        <v>178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3101</v>
      </c>
      <c r="B76" s="832" t="s">
        <v>2924</v>
      </c>
      <c r="C76" s="832" t="s">
        <v>2919</v>
      </c>
      <c r="D76" s="832" t="s">
        <v>3045</v>
      </c>
      <c r="E76" s="832" t="s">
        <v>3043</v>
      </c>
      <c r="F76" s="849">
        <v>10</v>
      </c>
      <c r="G76" s="849">
        <v>3800</v>
      </c>
      <c r="H76" s="849">
        <v>2</v>
      </c>
      <c r="I76" s="849">
        <v>380</v>
      </c>
      <c r="J76" s="849">
        <v>5</v>
      </c>
      <c r="K76" s="849">
        <v>1900</v>
      </c>
      <c r="L76" s="849">
        <v>1</v>
      </c>
      <c r="M76" s="849">
        <v>380</v>
      </c>
      <c r="N76" s="849">
        <v>21</v>
      </c>
      <c r="O76" s="849">
        <v>8001</v>
      </c>
      <c r="P76" s="837">
        <v>4.2110526315789469</v>
      </c>
      <c r="Q76" s="850">
        <v>381</v>
      </c>
    </row>
    <row r="77" spans="1:17" ht="14.4" customHeight="1" x14ac:dyDescent="0.3">
      <c r="A77" s="831" t="s">
        <v>3101</v>
      </c>
      <c r="B77" s="832" t="s">
        <v>2924</v>
      </c>
      <c r="C77" s="832" t="s">
        <v>2919</v>
      </c>
      <c r="D77" s="832" t="s">
        <v>3045</v>
      </c>
      <c r="E77" s="832" t="s">
        <v>3044</v>
      </c>
      <c r="F77" s="849">
        <v>10</v>
      </c>
      <c r="G77" s="849">
        <v>3800</v>
      </c>
      <c r="H77" s="849">
        <v>0.66666666666666663</v>
      </c>
      <c r="I77" s="849">
        <v>380</v>
      </c>
      <c r="J77" s="849">
        <v>15</v>
      </c>
      <c r="K77" s="849">
        <v>5700</v>
      </c>
      <c r="L77" s="849">
        <v>1</v>
      </c>
      <c r="M77" s="849">
        <v>380</v>
      </c>
      <c r="N77" s="849">
        <v>1</v>
      </c>
      <c r="O77" s="849">
        <v>381</v>
      </c>
      <c r="P77" s="837">
        <v>6.6842105263157897E-2</v>
      </c>
      <c r="Q77" s="850">
        <v>381</v>
      </c>
    </row>
    <row r="78" spans="1:17" ht="14.4" customHeight="1" x14ac:dyDescent="0.3">
      <c r="A78" s="831" t="s">
        <v>3101</v>
      </c>
      <c r="B78" s="832" t="s">
        <v>2924</v>
      </c>
      <c r="C78" s="832" t="s">
        <v>2919</v>
      </c>
      <c r="D78" s="832" t="s">
        <v>3049</v>
      </c>
      <c r="E78" s="832" t="s">
        <v>3030</v>
      </c>
      <c r="F78" s="849">
        <v>1</v>
      </c>
      <c r="G78" s="849">
        <v>352</v>
      </c>
      <c r="H78" s="849">
        <v>0.49858356940509913</v>
      </c>
      <c r="I78" s="849">
        <v>352</v>
      </c>
      <c r="J78" s="849">
        <v>2</v>
      </c>
      <c r="K78" s="849">
        <v>706</v>
      </c>
      <c r="L78" s="849">
        <v>1</v>
      </c>
      <c r="M78" s="849">
        <v>353</v>
      </c>
      <c r="N78" s="849"/>
      <c r="O78" s="849"/>
      <c r="P78" s="837"/>
      <c r="Q78" s="850"/>
    </row>
    <row r="79" spans="1:17" ht="14.4" customHeight="1" x14ac:dyDescent="0.3">
      <c r="A79" s="831" t="s">
        <v>3101</v>
      </c>
      <c r="B79" s="832" t="s">
        <v>2924</v>
      </c>
      <c r="C79" s="832" t="s">
        <v>2919</v>
      </c>
      <c r="D79" s="832" t="s">
        <v>3010</v>
      </c>
      <c r="E79" s="832" t="s">
        <v>3011</v>
      </c>
      <c r="F79" s="849">
        <v>1</v>
      </c>
      <c r="G79" s="849">
        <v>177</v>
      </c>
      <c r="H79" s="849"/>
      <c r="I79" s="849">
        <v>177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3101</v>
      </c>
      <c r="B80" s="832" t="s">
        <v>2924</v>
      </c>
      <c r="C80" s="832" t="s">
        <v>2919</v>
      </c>
      <c r="D80" s="832" t="s">
        <v>3050</v>
      </c>
      <c r="E80" s="832" t="s">
        <v>3022</v>
      </c>
      <c r="F80" s="849"/>
      <c r="G80" s="849"/>
      <c r="H80" s="849"/>
      <c r="I80" s="849"/>
      <c r="J80" s="849"/>
      <c r="K80" s="849"/>
      <c r="L80" s="849"/>
      <c r="M80" s="849"/>
      <c r="N80" s="849">
        <v>2</v>
      </c>
      <c r="O80" s="849">
        <v>810</v>
      </c>
      <c r="P80" s="837"/>
      <c r="Q80" s="850">
        <v>405</v>
      </c>
    </row>
    <row r="81" spans="1:17" ht="14.4" customHeight="1" x14ac:dyDescent="0.3">
      <c r="A81" s="831" t="s">
        <v>3101</v>
      </c>
      <c r="B81" s="832" t="s">
        <v>2924</v>
      </c>
      <c r="C81" s="832" t="s">
        <v>2919</v>
      </c>
      <c r="D81" s="832" t="s">
        <v>3098</v>
      </c>
      <c r="E81" s="832" t="s">
        <v>3107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625</v>
      </c>
      <c r="P81" s="837"/>
      <c r="Q81" s="850">
        <v>625</v>
      </c>
    </row>
    <row r="82" spans="1:17" ht="14.4" customHeight="1" x14ac:dyDescent="0.3">
      <c r="A82" s="831" t="s">
        <v>3101</v>
      </c>
      <c r="B82" s="832" t="s">
        <v>2924</v>
      </c>
      <c r="C82" s="832" t="s">
        <v>2919</v>
      </c>
      <c r="D82" s="832" t="s">
        <v>3100</v>
      </c>
      <c r="E82" s="832" t="s">
        <v>3107</v>
      </c>
      <c r="F82" s="849"/>
      <c r="G82" s="849"/>
      <c r="H82" s="849"/>
      <c r="I82" s="849"/>
      <c r="J82" s="849">
        <v>1</v>
      </c>
      <c r="K82" s="849">
        <v>538</v>
      </c>
      <c r="L82" s="849">
        <v>1</v>
      </c>
      <c r="M82" s="849">
        <v>538</v>
      </c>
      <c r="N82" s="849"/>
      <c r="O82" s="849"/>
      <c r="P82" s="837"/>
      <c r="Q82" s="850"/>
    </row>
    <row r="83" spans="1:17" ht="14.4" customHeight="1" x14ac:dyDescent="0.3">
      <c r="A83" s="831" t="s">
        <v>3108</v>
      </c>
      <c r="B83" s="832" t="s">
        <v>2924</v>
      </c>
      <c r="C83" s="832" t="s">
        <v>2949</v>
      </c>
      <c r="D83" s="832" t="s">
        <v>2953</v>
      </c>
      <c r="E83" s="832" t="s">
        <v>2954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242.64</v>
      </c>
      <c r="P83" s="837"/>
      <c r="Q83" s="850">
        <v>242.64</v>
      </c>
    </row>
    <row r="84" spans="1:17" ht="14.4" customHeight="1" x14ac:dyDescent="0.3">
      <c r="A84" s="831" t="s">
        <v>3108</v>
      </c>
      <c r="B84" s="832" t="s">
        <v>2924</v>
      </c>
      <c r="C84" s="832" t="s">
        <v>2919</v>
      </c>
      <c r="D84" s="832" t="s">
        <v>2969</v>
      </c>
      <c r="E84" s="832" t="s">
        <v>2970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37</v>
      </c>
      <c r="P84" s="837"/>
      <c r="Q84" s="850">
        <v>37</v>
      </c>
    </row>
    <row r="85" spans="1:17" ht="14.4" customHeight="1" x14ac:dyDescent="0.3">
      <c r="A85" s="831" t="s">
        <v>3108</v>
      </c>
      <c r="B85" s="832" t="s">
        <v>2924</v>
      </c>
      <c r="C85" s="832" t="s">
        <v>2919</v>
      </c>
      <c r="D85" s="832" t="s">
        <v>2969</v>
      </c>
      <c r="E85" s="832" t="s">
        <v>2971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37</v>
      </c>
      <c r="P85" s="837"/>
      <c r="Q85" s="850">
        <v>37</v>
      </c>
    </row>
    <row r="86" spans="1:17" ht="14.4" customHeight="1" x14ac:dyDescent="0.3">
      <c r="A86" s="831" t="s">
        <v>3108</v>
      </c>
      <c r="B86" s="832" t="s">
        <v>2924</v>
      </c>
      <c r="C86" s="832" t="s">
        <v>2919</v>
      </c>
      <c r="D86" s="832" t="s">
        <v>2978</v>
      </c>
      <c r="E86" s="832" t="s">
        <v>2979</v>
      </c>
      <c r="F86" s="849">
        <v>7</v>
      </c>
      <c r="G86" s="849">
        <v>1757</v>
      </c>
      <c r="H86" s="849">
        <v>0.875</v>
      </c>
      <c r="I86" s="849">
        <v>251</v>
      </c>
      <c r="J86" s="849">
        <v>8</v>
      </c>
      <c r="K86" s="849">
        <v>2008</v>
      </c>
      <c r="L86" s="849">
        <v>1</v>
      </c>
      <c r="M86" s="849">
        <v>251</v>
      </c>
      <c r="N86" s="849">
        <v>14</v>
      </c>
      <c r="O86" s="849">
        <v>3528</v>
      </c>
      <c r="P86" s="837">
        <v>1.7569721115537849</v>
      </c>
      <c r="Q86" s="850">
        <v>252</v>
      </c>
    </row>
    <row r="87" spans="1:17" ht="14.4" customHeight="1" x14ac:dyDescent="0.3">
      <c r="A87" s="831" t="s">
        <v>3108</v>
      </c>
      <c r="B87" s="832" t="s">
        <v>2924</v>
      </c>
      <c r="C87" s="832" t="s">
        <v>2919</v>
      </c>
      <c r="D87" s="832" t="s">
        <v>2978</v>
      </c>
      <c r="E87" s="832" t="s">
        <v>2980</v>
      </c>
      <c r="F87" s="849">
        <v>5</v>
      </c>
      <c r="G87" s="849">
        <v>1255</v>
      </c>
      <c r="H87" s="849">
        <v>0.27777777777777779</v>
      </c>
      <c r="I87" s="849">
        <v>251</v>
      </c>
      <c r="J87" s="849">
        <v>18</v>
      </c>
      <c r="K87" s="849">
        <v>4518</v>
      </c>
      <c r="L87" s="849">
        <v>1</v>
      </c>
      <c r="M87" s="849">
        <v>251</v>
      </c>
      <c r="N87" s="849">
        <v>14</v>
      </c>
      <c r="O87" s="849">
        <v>3528</v>
      </c>
      <c r="P87" s="837">
        <v>0.78087649402390436</v>
      </c>
      <c r="Q87" s="850">
        <v>252</v>
      </c>
    </row>
    <row r="88" spans="1:17" ht="14.4" customHeight="1" x14ac:dyDescent="0.3">
      <c r="A88" s="831" t="s">
        <v>3108</v>
      </c>
      <c r="B88" s="832" t="s">
        <v>2924</v>
      </c>
      <c r="C88" s="832" t="s">
        <v>2919</v>
      </c>
      <c r="D88" s="832" t="s">
        <v>3018</v>
      </c>
      <c r="E88" s="832" t="s">
        <v>3019</v>
      </c>
      <c r="F88" s="849">
        <v>4</v>
      </c>
      <c r="G88" s="849">
        <v>504</v>
      </c>
      <c r="H88" s="849">
        <v>1</v>
      </c>
      <c r="I88" s="849">
        <v>126</v>
      </c>
      <c r="J88" s="849">
        <v>4</v>
      </c>
      <c r="K88" s="849">
        <v>504</v>
      </c>
      <c r="L88" s="849">
        <v>1</v>
      </c>
      <c r="M88" s="849">
        <v>126</v>
      </c>
      <c r="N88" s="849">
        <v>13</v>
      </c>
      <c r="O88" s="849">
        <v>1651</v>
      </c>
      <c r="P88" s="837">
        <v>3.2757936507936507</v>
      </c>
      <c r="Q88" s="850">
        <v>127</v>
      </c>
    </row>
    <row r="89" spans="1:17" ht="14.4" customHeight="1" x14ac:dyDescent="0.3">
      <c r="A89" s="831" t="s">
        <v>3108</v>
      </c>
      <c r="B89" s="832" t="s">
        <v>2924</v>
      </c>
      <c r="C89" s="832" t="s">
        <v>2919</v>
      </c>
      <c r="D89" s="832" t="s">
        <v>3018</v>
      </c>
      <c r="E89" s="832" t="s">
        <v>3020</v>
      </c>
      <c r="F89" s="849">
        <v>2</v>
      </c>
      <c r="G89" s="849">
        <v>252</v>
      </c>
      <c r="H89" s="849">
        <v>0.25</v>
      </c>
      <c r="I89" s="849">
        <v>126</v>
      </c>
      <c r="J89" s="849">
        <v>8</v>
      </c>
      <c r="K89" s="849">
        <v>1008</v>
      </c>
      <c r="L89" s="849">
        <v>1</v>
      </c>
      <c r="M89" s="849">
        <v>126</v>
      </c>
      <c r="N89" s="849">
        <v>5</v>
      </c>
      <c r="O89" s="849">
        <v>635</v>
      </c>
      <c r="P89" s="837">
        <v>0.62996031746031744</v>
      </c>
      <c r="Q89" s="850">
        <v>127</v>
      </c>
    </row>
    <row r="90" spans="1:17" ht="14.4" customHeight="1" x14ac:dyDescent="0.3">
      <c r="A90" s="831" t="s">
        <v>3108</v>
      </c>
      <c r="B90" s="832" t="s">
        <v>2924</v>
      </c>
      <c r="C90" s="832" t="s">
        <v>2919</v>
      </c>
      <c r="D90" s="832" t="s">
        <v>3023</v>
      </c>
      <c r="E90" s="832" t="s">
        <v>3025</v>
      </c>
      <c r="F90" s="849"/>
      <c r="G90" s="849"/>
      <c r="H90" s="849"/>
      <c r="I90" s="849"/>
      <c r="J90" s="849">
        <v>1</v>
      </c>
      <c r="K90" s="849">
        <v>495</v>
      </c>
      <c r="L90" s="849">
        <v>1</v>
      </c>
      <c r="M90" s="849">
        <v>495</v>
      </c>
      <c r="N90" s="849"/>
      <c r="O90" s="849"/>
      <c r="P90" s="837"/>
      <c r="Q90" s="850"/>
    </row>
    <row r="91" spans="1:17" ht="14.4" customHeight="1" x14ac:dyDescent="0.3">
      <c r="A91" s="831" t="s">
        <v>3108</v>
      </c>
      <c r="B91" s="832" t="s">
        <v>2924</v>
      </c>
      <c r="C91" s="832" t="s">
        <v>2919</v>
      </c>
      <c r="D91" s="832" t="s">
        <v>3026</v>
      </c>
      <c r="E91" s="832" t="s">
        <v>3024</v>
      </c>
      <c r="F91" s="849"/>
      <c r="G91" s="849"/>
      <c r="H91" s="849"/>
      <c r="I91" s="849"/>
      <c r="J91" s="849"/>
      <c r="K91" s="849"/>
      <c r="L91" s="849"/>
      <c r="M91" s="849"/>
      <c r="N91" s="849">
        <v>3</v>
      </c>
      <c r="O91" s="849">
        <v>1707</v>
      </c>
      <c r="P91" s="837"/>
      <c r="Q91" s="850">
        <v>569</v>
      </c>
    </row>
    <row r="92" spans="1:17" ht="14.4" customHeight="1" x14ac:dyDescent="0.3">
      <c r="A92" s="831" t="s">
        <v>3108</v>
      </c>
      <c r="B92" s="832" t="s">
        <v>2924</v>
      </c>
      <c r="C92" s="832" t="s">
        <v>2919</v>
      </c>
      <c r="D92" s="832" t="s">
        <v>3026</v>
      </c>
      <c r="E92" s="832" t="s">
        <v>3025</v>
      </c>
      <c r="F92" s="849"/>
      <c r="G92" s="849"/>
      <c r="H92" s="849"/>
      <c r="I92" s="849"/>
      <c r="J92" s="849">
        <v>1</v>
      </c>
      <c r="K92" s="849">
        <v>568</v>
      </c>
      <c r="L92" s="849">
        <v>1</v>
      </c>
      <c r="M92" s="849">
        <v>568</v>
      </c>
      <c r="N92" s="849"/>
      <c r="O92" s="849"/>
      <c r="P92" s="837"/>
      <c r="Q92" s="850"/>
    </row>
    <row r="93" spans="1:17" ht="14.4" customHeight="1" x14ac:dyDescent="0.3">
      <c r="A93" s="831" t="s">
        <v>3108</v>
      </c>
      <c r="B93" s="832" t="s">
        <v>2924</v>
      </c>
      <c r="C93" s="832" t="s">
        <v>2919</v>
      </c>
      <c r="D93" s="832" t="s">
        <v>3027</v>
      </c>
      <c r="E93" s="832" t="s">
        <v>3028</v>
      </c>
      <c r="F93" s="849">
        <v>2</v>
      </c>
      <c r="G93" s="849">
        <v>1522</v>
      </c>
      <c r="H93" s="849"/>
      <c r="I93" s="849">
        <v>761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3108</v>
      </c>
      <c r="B94" s="832" t="s">
        <v>2924</v>
      </c>
      <c r="C94" s="832" t="s">
        <v>2919</v>
      </c>
      <c r="D94" s="832" t="s">
        <v>3029</v>
      </c>
      <c r="E94" s="832" t="s">
        <v>3031</v>
      </c>
      <c r="F94" s="849">
        <v>1</v>
      </c>
      <c r="G94" s="849">
        <v>462</v>
      </c>
      <c r="H94" s="849"/>
      <c r="I94" s="849">
        <v>462</v>
      </c>
      <c r="J94" s="849"/>
      <c r="K94" s="849"/>
      <c r="L94" s="849"/>
      <c r="M94" s="849"/>
      <c r="N94" s="849">
        <v>1</v>
      </c>
      <c r="O94" s="849">
        <v>464</v>
      </c>
      <c r="P94" s="837"/>
      <c r="Q94" s="850">
        <v>464</v>
      </c>
    </row>
    <row r="95" spans="1:17" ht="14.4" customHeight="1" x14ac:dyDescent="0.3">
      <c r="A95" s="831" t="s">
        <v>3108</v>
      </c>
      <c r="B95" s="832" t="s">
        <v>2924</v>
      </c>
      <c r="C95" s="832" t="s">
        <v>2919</v>
      </c>
      <c r="D95" s="832" t="s">
        <v>3032</v>
      </c>
      <c r="E95" s="832" t="s">
        <v>3008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447</v>
      </c>
      <c r="P95" s="837"/>
      <c r="Q95" s="850">
        <v>447</v>
      </c>
    </row>
    <row r="96" spans="1:17" ht="14.4" customHeight="1" x14ac:dyDescent="0.3">
      <c r="A96" s="831" t="s">
        <v>3108</v>
      </c>
      <c r="B96" s="832" t="s">
        <v>2924</v>
      </c>
      <c r="C96" s="832" t="s">
        <v>2919</v>
      </c>
      <c r="D96" s="832" t="s">
        <v>2984</v>
      </c>
      <c r="E96" s="832" t="s">
        <v>2985</v>
      </c>
      <c r="F96" s="849">
        <v>1</v>
      </c>
      <c r="G96" s="849">
        <v>354</v>
      </c>
      <c r="H96" s="849"/>
      <c r="I96" s="849">
        <v>354</v>
      </c>
      <c r="J96" s="849"/>
      <c r="K96" s="849"/>
      <c r="L96" s="849"/>
      <c r="M96" s="849"/>
      <c r="N96" s="849">
        <v>1</v>
      </c>
      <c r="O96" s="849">
        <v>355</v>
      </c>
      <c r="P96" s="837"/>
      <c r="Q96" s="850">
        <v>355</v>
      </c>
    </row>
    <row r="97" spans="1:17" ht="14.4" customHeight="1" x14ac:dyDescent="0.3">
      <c r="A97" s="831" t="s">
        <v>3108</v>
      </c>
      <c r="B97" s="832" t="s">
        <v>2924</v>
      </c>
      <c r="C97" s="832" t="s">
        <v>2919</v>
      </c>
      <c r="D97" s="832" t="s">
        <v>3039</v>
      </c>
      <c r="E97" s="832" t="s">
        <v>3040</v>
      </c>
      <c r="F97" s="849">
        <v>2</v>
      </c>
      <c r="G97" s="849">
        <v>170</v>
      </c>
      <c r="H97" s="849"/>
      <c r="I97" s="849">
        <v>85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3108</v>
      </c>
      <c r="B98" s="832" t="s">
        <v>2924</v>
      </c>
      <c r="C98" s="832" t="s">
        <v>2919</v>
      </c>
      <c r="D98" s="832" t="s">
        <v>3104</v>
      </c>
      <c r="E98" s="832" t="s">
        <v>3106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720</v>
      </c>
      <c r="P98" s="837"/>
      <c r="Q98" s="850">
        <v>720</v>
      </c>
    </row>
    <row r="99" spans="1:17" ht="14.4" customHeight="1" x14ac:dyDescent="0.3">
      <c r="A99" s="831" t="s">
        <v>3108</v>
      </c>
      <c r="B99" s="832" t="s">
        <v>2924</v>
      </c>
      <c r="C99" s="832" t="s">
        <v>2919</v>
      </c>
      <c r="D99" s="832" t="s">
        <v>2987</v>
      </c>
      <c r="E99" s="832" t="s">
        <v>2988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33.33</v>
      </c>
      <c r="P99" s="837"/>
      <c r="Q99" s="850">
        <v>33.33</v>
      </c>
    </row>
    <row r="100" spans="1:17" ht="14.4" customHeight="1" x14ac:dyDescent="0.3">
      <c r="A100" s="831" t="s">
        <v>3108</v>
      </c>
      <c r="B100" s="832" t="s">
        <v>2924</v>
      </c>
      <c r="C100" s="832" t="s">
        <v>2919</v>
      </c>
      <c r="D100" s="832" t="s">
        <v>2987</v>
      </c>
      <c r="E100" s="832" t="s">
        <v>2989</v>
      </c>
      <c r="F100" s="849"/>
      <c r="G100" s="849"/>
      <c r="H100" s="849"/>
      <c r="I100" s="849"/>
      <c r="J100" s="849"/>
      <c r="K100" s="849"/>
      <c r="L100" s="849"/>
      <c r="M100" s="849"/>
      <c r="N100" s="849">
        <v>2</v>
      </c>
      <c r="O100" s="849">
        <v>66.66</v>
      </c>
      <c r="P100" s="837"/>
      <c r="Q100" s="850">
        <v>33.33</v>
      </c>
    </row>
    <row r="101" spans="1:17" ht="14.4" customHeight="1" x14ac:dyDescent="0.3">
      <c r="A101" s="831" t="s">
        <v>3108</v>
      </c>
      <c r="B101" s="832" t="s">
        <v>2924</v>
      </c>
      <c r="C101" s="832" t="s">
        <v>2919</v>
      </c>
      <c r="D101" s="832" t="s">
        <v>2993</v>
      </c>
      <c r="E101" s="832" t="s">
        <v>2994</v>
      </c>
      <c r="F101" s="849"/>
      <c r="G101" s="849"/>
      <c r="H101" s="849"/>
      <c r="I101" s="849"/>
      <c r="J101" s="849">
        <v>3</v>
      </c>
      <c r="K101" s="849">
        <v>360</v>
      </c>
      <c r="L101" s="849">
        <v>1</v>
      </c>
      <c r="M101" s="849">
        <v>120</v>
      </c>
      <c r="N101" s="849"/>
      <c r="O101" s="849"/>
      <c r="P101" s="837"/>
      <c r="Q101" s="850"/>
    </row>
    <row r="102" spans="1:17" ht="14.4" customHeight="1" x14ac:dyDescent="0.3">
      <c r="A102" s="831" t="s">
        <v>3108</v>
      </c>
      <c r="B102" s="832" t="s">
        <v>2924</v>
      </c>
      <c r="C102" s="832" t="s">
        <v>2919</v>
      </c>
      <c r="D102" s="832" t="s">
        <v>2993</v>
      </c>
      <c r="E102" s="832" t="s">
        <v>2995</v>
      </c>
      <c r="F102" s="849"/>
      <c r="G102" s="849"/>
      <c r="H102" s="849"/>
      <c r="I102" s="849"/>
      <c r="J102" s="849"/>
      <c r="K102" s="849"/>
      <c r="L102" s="849"/>
      <c r="M102" s="849"/>
      <c r="N102" s="849">
        <v>2</v>
      </c>
      <c r="O102" s="849">
        <v>242</v>
      </c>
      <c r="P102" s="837"/>
      <c r="Q102" s="850">
        <v>121</v>
      </c>
    </row>
    <row r="103" spans="1:17" ht="14.4" customHeight="1" x14ac:dyDescent="0.3">
      <c r="A103" s="831" t="s">
        <v>3108</v>
      </c>
      <c r="B103" s="832" t="s">
        <v>2924</v>
      </c>
      <c r="C103" s="832" t="s">
        <v>2919</v>
      </c>
      <c r="D103" s="832" t="s">
        <v>3042</v>
      </c>
      <c r="E103" s="832" t="s">
        <v>3044</v>
      </c>
      <c r="F103" s="849">
        <v>2</v>
      </c>
      <c r="G103" s="849">
        <v>614</v>
      </c>
      <c r="H103" s="849">
        <v>2</v>
      </c>
      <c r="I103" s="849">
        <v>307</v>
      </c>
      <c r="J103" s="849">
        <v>1</v>
      </c>
      <c r="K103" s="849">
        <v>307</v>
      </c>
      <c r="L103" s="849">
        <v>1</v>
      </c>
      <c r="M103" s="849">
        <v>307</v>
      </c>
      <c r="N103" s="849"/>
      <c r="O103" s="849"/>
      <c r="P103" s="837"/>
      <c r="Q103" s="850"/>
    </row>
    <row r="104" spans="1:17" ht="14.4" customHeight="1" x14ac:dyDescent="0.3">
      <c r="A104" s="831" t="s">
        <v>3108</v>
      </c>
      <c r="B104" s="832" t="s">
        <v>2924</v>
      </c>
      <c r="C104" s="832" t="s">
        <v>2919</v>
      </c>
      <c r="D104" s="832" t="s">
        <v>3045</v>
      </c>
      <c r="E104" s="832" t="s">
        <v>3043</v>
      </c>
      <c r="F104" s="849"/>
      <c r="G104" s="849"/>
      <c r="H104" s="849"/>
      <c r="I104" s="849"/>
      <c r="J104" s="849">
        <v>1</v>
      </c>
      <c r="K104" s="849">
        <v>380</v>
      </c>
      <c r="L104" s="849">
        <v>1</v>
      </c>
      <c r="M104" s="849">
        <v>380</v>
      </c>
      <c r="N104" s="849">
        <v>1</v>
      </c>
      <c r="O104" s="849">
        <v>381</v>
      </c>
      <c r="P104" s="837">
        <v>1.0026315789473683</v>
      </c>
      <c r="Q104" s="850">
        <v>381</v>
      </c>
    </row>
    <row r="105" spans="1:17" ht="14.4" customHeight="1" x14ac:dyDescent="0.3">
      <c r="A105" s="831" t="s">
        <v>3108</v>
      </c>
      <c r="B105" s="832" t="s">
        <v>2924</v>
      </c>
      <c r="C105" s="832" t="s">
        <v>2919</v>
      </c>
      <c r="D105" s="832" t="s">
        <v>3045</v>
      </c>
      <c r="E105" s="832" t="s">
        <v>3044</v>
      </c>
      <c r="F105" s="849"/>
      <c r="G105" s="849"/>
      <c r="H105" s="849"/>
      <c r="I105" s="849"/>
      <c r="J105" s="849"/>
      <c r="K105" s="849"/>
      <c r="L105" s="849"/>
      <c r="M105" s="849"/>
      <c r="N105" s="849">
        <v>2</v>
      </c>
      <c r="O105" s="849">
        <v>762</v>
      </c>
      <c r="P105" s="837"/>
      <c r="Q105" s="850">
        <v>381</v>
      </c>
    </row>
    <row r="106" spans="1:17" ht="14.4" customHeight="1" x14ac:dyDescent="0.3">
      <c r="A106" s="831" t="s">
        <v>3108</v>
      </c>
      <c r="B106" s="832" t="s">
        <v>2924</v>
      </c>
      <c r="C106" s="832" t="s">
        <v>2919</v>
      </c>
      <c r="D106" s="832" t="s">
        <v>3010</v>
      </c>
      <c r="E106" s="832" t="s">
        <v>3011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178</v>
      </c>
      <c r="P106" s="837"/>
      <c r="Q106" s="850">
        <v>178</v>
      </c>
    </row>
    <row r="107" spans="1:17" ht="14.4" customHeight="1" x14ac:dyDescent="0.3">
      <c r="A107" s="831" t="s">
        <v>3108</v>
      </c>
      <c r="B107" s="832" t="s">
        <v>2924</v>
      </c>
      <c r="C107" s="832" t="s">
        <v>2919</v>
      </c>
      <c r="D107" s="832" t="s">
        <v>3010</v>
      </c>
      <c r="E107" s="832" t="s">
        <v>3012</v>
      </c>
      <c r="F107" s="849"/>
      <c r="G107" s="849"/>
      <c r="H107" s="849"/>
      <c r="I107" s="849"/>
      <c r="J107" s="849"/>
      <c r="K107" s="849"/>
      <c r="L107" s="849"/>
      <c r="M107" s="849"/>
      <c r="N107" s="849">
        <v>2</v>
      </c>
      <c r="O107" s="849">
        <v>356</v>
      </c>
      <c r="P107" s="837"/>
      <c r="Q107" s="850">
        <v>178</v>
      </c>
    </row>
    <row r="108" spans="1:17" ht="14.4" customHeight="1" x14ac:dyDescent="0.3">
      <c r="A108" s="831" t="s">
        <v>3109</v>
      </c>
      <c r="B108" s="832" t="s">
        <v>2924</v>
      </c>
      <c r="C108" s="832" t="s">
        <v>2949</v>
      </c>
      <c r="D108" s="832" t="s">
        <v>3110</v>
      </c>
      <c r="E108" s="832" t="s">
        <v>3111</v>
      </c>
      <c r="F108" s="849">
        <v>15.040000000000001</v>
      </c>
      <c r="G108" s="849">
        <v>34742.399999999994</v>
      </c>
      <c r="H108" s="849">
        <v>0.79157894736842094</v>
      </c>
      <c r="I108" s="849">
        <v>2309.9999999999995</v>
      </c>
      <c r="J108" s="849">
        <v>19</v>
      </c>
      <c r="K108" s="849">
        <v>43890</v>
      </c>
      <c r="L108" s="849">
        <v>1</v>
      </c>
      <c r="M108" s="849">
        <v>2310</v>
      </c>
      <c r="N108" s="849">
        <v>19</v>
      </c>
      <c r="O108" s="849">
        <v>43890</v>
      </c>
      <c r="P108" s="837">
        <v>1</v>
      </c>
      <c r="Q108" s="850">
        <v>2310</v>
      </c>
    </row>
    <row r="109" spans="1:17" ht="14.4" customHeight="1" x14ac:dyDescent="0.3">
      <c r="A109" s="831" t="s">
        <v>3109</v>
      </c>
      <c r="B109" s="832" t="s">
        <v>2924</v>
      </c>
      <c r="C109" s="832" t="s">
        <v>2949</v>
      </c>
      <c r="D109" s="832" t="s">
        <v>3112</v>
      </c>
      <c r="E109" s="832" t="s">
        <v>3113</v>
      </c>
      <c r="F109" s="849">
        <v>4.01</v>
      </c>
      <c r="G109" s="849">
        <v>9263.1</v>
      </c>
      <c r="H109" s="849">
        <v>0.44555555555555559</v>
      </c>
      <c r="I109" s="849">
        <v>2310</v>
      </c>
      <c r="J109" s="849">
        <v>9</v>
      </c>
      <c r="K109" s="849">
        <v>20790</v>
      </c>
      <c r="L109" s="849">
        <v>1</v>
      </c>
      <c r="M109" s="849">
        <v>2310</v>
      </c>
      <c r="N109" s="849">
        <v>5</v>
      </c>
      <c r="O109" s="849">
        <v>11550</v>
      </c>
      <c r="P109" s="837">
        <v>0.55555555555555558</v>
      </c>
      <c r="Q109" s="850">
        <v>2310</v>
      </c>
    </row>
    <row r="110" spans="1:17" ht="14.4" customHeight="1" x14ac:dyDescent="0.3">
      <c r="A110" s="831" t="s">
        <v>3109</v>
      </c>
      <c r="B110" s="832" t="s">
        <v>2924</v>
      </c>
      <c r="C110" s="832" t="s">
        <v>2949</v>
      </c>
      <c r="D110" s="832" t="s">
        <v>3016</v>
      </c>
      <c r="E110" s="832" t="s">
        <v>3017</v>
      </c>
      <c r="F110" s="849">
        <v>101</v>
      </c>
      <c r="G110" s="849">
        <v>91379.75</v>
      </c>
      <c r="H110" s="849">
        <v>0.9017857142857143</v>
      </c>
      <c r="I110" s="849">
        <v>904.75</v>
      </c>
      <c r="J110" s="849">
        <v>112</v>
      </c>
      <c r="K110" s="849">
        <v>101332</v>
      </c>
      <c r="L110" s="849">
        <v>1</v>
      </c>
      <c r="M110" s="849">
        <v>904.75</v>
      </c>
      <c r="N110" s="849">
        <v>118</v>
      </c>
      <c r="O110" s="849">
        <v>106760.5</v>
      </c>
      <c r="P110" s="837">
        <v>1.0535714285714286</v>
      </c>
      <c r="Q110" s="850">
        <v>904.75</v>
      </c>
    </row>
    <row r="111" spans="1:17" ht="14.4" customHeight="1" x14ac:dyDescent="0.3">
      <c r="A111" s="831" t="s">
        <v>3109</v>
      </c>
      <c r="B111" s="832" t="s">
        <v>2924</v>
      </c>
      <c r="C111" s="832" t="s">
        <v>2949</v>
      </c>
      <c r="D111" s="832" t="s">
        <v>2953</v>
      </c>
      <c r="E111" s="832" t="s">
        <v>2954</v>
      </c>
      <c r="F111" s="849">
        <v>1</v>
      </c>
      <c r="G111" s="849">
        <v>242.64</v>
      </c>
      <c r="H111" s="849"/>
      <c r="I111" s="849">
        <v>242.64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3109</v>
      </c>
      <c r="B112" s="832" t="s">
        <v>2924</v>
      </c>
      <c r="C112" s="832" t="s">
        <v>2949</v>
      </c>
      <c r="D112" s="832" t="s">
        <v>2953</v>
      </c>
      <c r="E112" s="832" t="s">
        <v>2955</v>
      </c>
      <c r="F112" s="849">
        <v>2</v>
      </c>
      <c r="G112" s="849">
        <v>485.28</v>
      </c>
      <c r="H112" s="849">
        <v>2</v>
      </c>
      <c r="I112" s="849">
        <v>242.64</v>
      </c>
      <c r="J112" s="849">
        <v>1</v>
      </c>
      <c r="K112" s="849">
        <v>242.64</v>
      </c>
      <c r="L112" s="849">
        <v>1</v>
      </c>
      <c r="M112" s="849">
        <v>242.64</v>
      </c>
      <c r="N112" s="849">
        <v>1</v>
      </c>
      <c r="O112" s="849">
        <v>242.64</v>
      </c>
      <c r="P112" s="837">
        <v>1</v>
      </c>
      <c r="Q112" s="850">
        <v>242.64</v>
      </c>
    </row>
    <row r="113" spans="1:17" ht="14.4" customHeight="1" x14ac:dyDescent="0.3">
      <c r="A113" s="831" t="s">
        <v>3109</v>
      </c>
      <c r="B113" s="832" t="s">
        <v>2924</v>
      </c>
      <c r="C113" s="832" t="s">
        <v>2949</v>
      </c>
      <c r="D113" s="832" t="s">
        <v>2956</v>
      </c>
      <c r="E113" s="832" t="s">
        <v>2957</v>
      </c>
      <c r="F113" s="849">
        <v>1</v>
      </c>
      <c r="G113" s="849">
        <v>242.64</v>
      </c>
      <c r="H113" s="849"/>
      <c r="I113" s="849">
        <v>242.64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3109</v>
      </c>
      <c r="B114" s="832" t="s">
        <v>2924</v>
      </c>
      <c r="C114" s="832" t="s">
        <v>2949</v>
      </c>
      <c r="D114" s="832" t="s">
        <v>2956</v>
      </c>
      <c r="E114" s="832" t="s">
        <v>2958</v>
      </c>
      <c r="F114" s="849"/>
      <c r="G114" s="849"/>
      <c r="H114" s="849"/>
      <c r="I114" s="849"/>
      <c r="J114" s="849">
        <v>1</v>
      </c>
      <c r="K114" s="849">
        <v>242.64</v>
      </c>
      <c r="L114" s="849">
        <v>1</v>
      </c>
      <c r="M114" s="849">
        <v>242.64</v>
      </c>
      <c r="N114" s="849"/>
      <c r="O114" s="849"/>
      <c r="P114" s="837"/>
      <c r="Q114" s="850"/>
    </row>
    <row r="115" spans="1:17" ht="14.4" customHeight="1" x14ac:dyDescent="0.3">
      <c r="A115" s="831" t="s">
        <v>3109</v>
      </c>
      <c r="B115" s="832" t="s">
        <v>2924</v>
      </c>
      <c r="C115" s="832" t="s">
        <v>2949</v>
      </c>
      <c r="D115" s="832" t="s">
        <v>3114</v>
      </c>
      <c r="E115" s="832" t="s">
        <v>3115</v>
      </c>
      <c r="F115" s="849"/>
      <c r="G115" s="849"/>
      <c r="H115" s="849"/>
      <c r="I115" s="849"/>
      <c r="J115" s="849">
        <v>1</v>
      </c>
      <c r="K115" s="849">
        <v>92</v>
      </c>
      <c r="L115" s="849">
        <v>1</v>
      </c>
      <c r="M115" s="849">
        <v>92</v>
      </c>
      <c r="N115" s="849"/>
      <c r="O115" s="849"/>
      <c r="P115" s="837"/>
      <c r="Q115" s="850"/>
    </row>
    <row r="116" spans="1:17" ht="14.4" customHeight="1" x14ac:dyDescent="0.3">
      <c r="A116" s="831" t="s">
        <v>3109</v>
      </c>
      <c r="B116" s="832" t="s">
        <v>2924</v>
      </c>
      <c r="C116" s="832" t="s">
        <v>2949</v>
      </c>
      <c r="D116" s="832" t="s">
        <v>3116</v>
      </c>
      <c r="E116" s="832" t="s">
        <v>3117</v>
      </c>
      <c r="F116" s="849"/>
      <c r="G116" s="849"/>
      <c r="H116" s="849"/>
      <c r="I116" s="849"/>
      <c r="J116" s="849">
        <v>1</v>
      </c>
      <c r="K116" s="849">
        <v>2971.25</v>
      </c>
      <c r="L116" s="849">
        <v>1</v>
      </c>
      <c r="M116" s="849">
        <v>2971.25</v>
      </c>
      <c r="N116" s="849"/>
      <c r="O116" s="849"/>
      <c r="P116" s="837"/>
      <c r="Q116" s="850"/>
    </row>
    <row r="117" spans="1:17" ht="14.4" customHeight="1" x14ac:dyDescent="0.3">
      <c r="A117" s="831" t="s">
        <v>3109</v>
      </c>
      <c r="B117" s="832" t="s">
        <v>2924</v>
      </c>
      <c r="C117" s="832" t="s">
        <v>2919</v>
      </c>
      <c r="D117" s="832" t="s">
        <v>3083</v>
      </c>
      <c r="E117" s="832" t="s">
        <v>3102</v>
      </c>
      <c r="F117" s="849">
        <v>1</v>
      </c>
      <c r="G117" s="849">
        <v>195</v>
      </c>
      <c r="H117" s="849">
        <v>0.99489795918367352</v>
      </c>
      <c r="I117" s="849">
        <v>195</v>
      </c>
      <c r="J117" s="849">
        <v>1</v>
      </c>
      <c r="K117" s="849">
        <v>196</v>
      </c>
      <c r="L117" s="849">
        <v>1</v>
      </c>
      <c r="M117" s="849">
        <v>196</v>
      </c>
      <c r="N117" s="849"/>
      <c r="O117" s="849"/>
      <c r="P117" s="837"/>
      <c r="Q117" s="850"/>
    </row>
    <row r="118" spans="1:17" ht="14.4" customHeight="1" x14ac:dyDescent="0.3">
      <c r="A118" s="831" t="s">
        <v>3109</v>
      </c>
      <c r="B118" s="832" t="s">
        <v>2924</v>
      </c>
      <c r="C118" s="832" t="s">
        <v>2919</v>
      </c>
      <c r="D118" s="832" t="s">
        <v>3083</v>
      </c>
      <c r="E118" s="832" t="s">
        <v>3084</v>
      </c>
      <c r="F118" s="849">
        <v>1</v>
      </c>
      <c r="G118" s="849">
        <v>195</v>
      </c>
      <c r="H118" s="849">
        <v>0.99489795918367352</v>
      </c>
      <c r="I118" s="849">
        <v>195</v>
      </c>
      <c r="J118" s="849">
        <v>1</v>
      </c>
      <c r="K118" s="849">
        <v>196</v>
      </c>
      <c r="L118" s="849">
        <v>1</v>
      </c>
      <c r="M118" s="849">
        <v>196</v>
      </c>
      <c r="N118" s="849">
        <v>5</v>
      </c>
      <c r="O118" s="849">
        <v>980</v>
      </c>
      <c r="P118" s="837">
        <v>5</v>
      </c>
      <c r="Q118" s="850">
        <v>196</v>
      </c>
    </row>
    <row r="119" spans="1:17" ht="14.4" customHeight="1" x14ac:dyDescent="0.3">
      <c r="A119" s="831" t="s">
        <v>3109</v>
      </c>
      <c r="B119" s="832" t="s">
        <v>2924</v>
      </c>
      <c r="C119" s="832" t="s">
        <v>2919</v>
      </c>
      <c r="D119" s="832" t="s">
        <v>3085</v>
      </c>
      <c r="E119" s="832" t="s">
        <v>3086</v>
      </c>
      <c r="F119" s="849"/>
      <c r="G119" s="849"/>
      <c r="H119" s="849"/>
      <c r="I119" s="849"/>
      <c r="J119" s="849">
        <v>2</v>
      </c>
      <c r="K119" s="849">
        <v>2318</v>
      </c>
      <c r="L119" s="849">
        <v>1</v>
      </c>
      <c r="M119" s="849">
        <v>1159</v>
      </c>
      <c r="N119" s="849">
        <v>1</v>
      </c>
      <c r="O119" s="849">
        <v>1160</v>
      </c>
      <c r="P119" s="837">
        <v>0.50043140638481454</v>
      </c>
      <c r="Q119" s="850">
        <v>1160</v>
      </c>
    </row>
    <row r="120" spans="1:17" ht="14.4" customHeight="1" x14ac:dyDescent="0.3">
      <c r="A120" s="831" t="s">
        <v>3109</v>
      </c>
      <c r="B120" s="832" t="s">
        <v>2924</v>
      </c>
      <c r="C120" s="832" t="s">
        <v>2919</v>
      </c>
      <c r="D120" s="832" t="s">
        <v>2969</v>
      </c>
      <c r="E120" s="832" t="s">
        <v>2970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37</v>
      </c>
      <c r="P120" s="837"/>
      <c r="Q120" s="850">
        <v>37</v>
      </c>
    </row>
    <row r="121" spans="1:17" ht="14.4" customHeight="1" x14ac:dyDescent="0.3">
      <c r="A121" s="831" t="s">
        <v>3109</v>
      </c>
      <c r="B121" s="832" t="s">
        <v>2924</v>
      </c>
      <c r="C121" s="832" t="s">
        <v>2919</v>
      </c>
      <c r="D121" s="832" t="s">
        <v>2969</v>
      </c>
      <c r="E121" s="832" t="s">
        <v>2971</v>
      </c>
      <c r="F121" s="849"/>
      <c r="G121" s="849"/>
      <c r="H121" s="849"/>
      <c r="I121" s="849"/>
      <c r="J121" s="849">
        <v>1</v>
      </c>
      <c r="K121" s="849">
        <v>37</v>
      </c>
      <c r="L121" s="849">
        <v>1</v>
      </c>
      <c r="M121" s="849">
        <v>37</v>
      </c>
      <c r="N121" s="849"/>
      <c r="O121" s="849"/>
      <c r="P121" s="837"/>
      <c r="Q121" s="850"/>
    </row>
    <row r="122" spans="1:17" ht="14.4" customHeight="1" x14ac:dyDescent="0.3">
      <c r="A122" s="831" t="s">
        <v>3109</v>
      </c>
      <c r="B122" s="832" t="s">
        <v>2924</v>
      </c>
      <c r="C122" s="832" t="s">
        <v>2919</v>
      </c>
      <c r="D122" s="832" t="s">
        <v>2978</v>
      </c>
      <c r="E122" s="832" t="s">
        <v>2979</v>
      </c>
      <c r="F122" s="849">
        <v>374</v>
      </c>
      <c r="G122" s="849">
        <v>93874</v>
      </c>
      <c r="H122" s="849">
        <v>0.99468085106382975</v>
      </c>
      <c r="I122" s="849">
        <v>251</v>
      </c>
      <c r="J122" s="849">
        <v>376</v>
      </c>
      <c r="K122" s="849">
        <v>94376</v>
      </c>
      <c r="L122" s="849">
        <v>1</v>
      </c>
      <c r="M122" s="849">
        <v>251</v>
      </c>
      <c r="N122" s="849">
        <v>299</v>
      </c>
      <c r="O122" s="849">
        <v>75348</v>
      </c>
      <c r="P122" s="837">
        <v>0.79838094430787487</v>
      </c>
      <c r="Q122" s="850">
        <v>252</v>
      </c>
    </row>
    <row r="123" spans="1:17" ht="14.4" customHeight="1" x14ac:dyDescent="0.3">
      <c r="A123" s="831" t="s">
        <v>3109</v>
      </c>
      <c r="B123" s="832" t="s">
        <v>2924</v>
      </c>
      <c r="C123" s="832" t="s">
        <v>2919</v>
      </c>
      <c r="D123" s="832" t="s">
        <v>2978</v>
      </c>
      <c r="E123" s="832" t="s">
        <v>2980</v>
      </c>
      <c r="F123" s="849">
        <v>421</v>
      </c>
      <c r="G123" s="849">
        <v>105671</v>
      </c>
      <c r="H123" s="849">
        <v>1.0551378446115289</v>
      </c>
      <c r="I123" s="849">
        <v>251</v>
      </c>
      <c r="J123" s="849">
        <v>399</v>
      </c>
      <c r="K123" s="849">
        <v>100149</v>
      </c>
      <c r="L123" s="849">
        <v>1</v>
      </c>
      <c r="M123" s="849">
        <v>251</v>
      </c>
      <c r="N123" s="849">
        <v>417</v>
      </c>
      <c r="O123" s="849">
        <v>105084</v>
      </c>
      <c r="P123" s="837">
        <v>1.0492765778989306</v>
      </c>
      <c r="Q123" s="850">
        <v>252</v>
      </c>
    </row>
    <row r="124" spans="1:17" ht="14.4" customHeight="1" x14ac:dyDescent="0.3">
      <c r="A124" s="831" t="s">
        <v>3109</v>
      </c>
      <c r="B124" s="832" t="s">
        <v>2924</v>
      </c>
      <c r="C124" s="832" t="s">
        <v>2919</v>
      </c>
      <c r="D124" s="832" t="s">
        <v>3018</v>
      </c>
      <c r="E124" s="832" t="s">
        <v>3019</v>
      </c>
      <c r="F124" s="849">
        <v>599</v>
      </c>
      <c r="G124" s="849">
        <v>75474</v>
      </c>
      <c r="H124" s="849">
        <v>1.1409523809523809</v>
      </c>
      <c r="I124" s="849">
        <v>126</v>
      </c>
      <c r="J124" s="849">
        <v>525</v>
      </c>
      <c r="K124" s="849">
        <v>66150</v>
      </c>
      <c r="L124" s="849">
        <v>1</v>
      </c>
      <c r="M124" s="849">
        <v>126</v>
      </c>
      <c r="N124" s="849">
        <v>396</v>
      </c>
      <c r="O124" s="849">
        <v>50292</v>
      </c>
      <c r="P124" s="837">
        <v>0.76027210884353746</v>
      </c>
      <c r="Q124" s="850">
        <v>127</v>
      </c>
    </row>
    <row r="125" spans="1:17" ht="14.4" customHeight="1" x14ac:dyDescent="0.3">
      <c r="A125" s="831" t="s">
        <v>3109</v>
      </c>
      <c r="B125" s="832" t="s">
        <v>2924</v>
      </c>
      <c r="C125" s="832" t="s">
        <v>2919</v>
      </c>
      <c r="D125" s="832" t="s">
        <v>3018</v>
      </c>
      <c r="E125" s="832" t="s">
        <v>3020</v>
      </c>
      <c r="F125" s="849">
        <v>597</v>
      </c>
      <c r="G125" s="849">
        <v>75222</v>
      </c>
      <c r="H125" s="849">
        <v>1.032871972318339</v>
      </c>
      <c r="I125" s="849">
        <v>126</v>
      </c>
      <c r="J125" s="849">
        <v>578</v>
      </c>
      <c r="K125" s="849">
        <v>72828</v>
      </c>
      <c r="L125" s="849">
        <v>1</v>
      </c>
      <c r="M125" s="849">
        <v>126</v>
      </c>
      <c r="N125" s="849">
        <v>583</v>
      </c>
      <c r="O125" s="849">
        <v>74041</v>
      </c>
      <c r="P125" s="837">
        <v>1.0166556818805954</v>
      </c>
      <c r="Q125" s="850">
        <v>127</v>
      </c>
    </row>
    <row r="126" spans="1:17" ht="14.4" customHeight="1" x14ac:dyDescent="0.3">
      <c r="A126" s="831" t="s">
        <v>3109</v>
      </c>
      <c r="B126" s="832" t="s">
        <v>2924</v>
      </c>
      <c r="C126" s="832" t="s">
        <v>2919</v>
      </c>
      <c r="D126" s="832" t="s">
        <v>3023</v>
      </c>
      <c r="E126" s="832" t="s">
        <v>3024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992</v>
      </c>
      <c r="P126" s="837"/>
      <c r="Q126" s="850">
        <v>496</v>
      </c>
    </row>
    <row r="127" spans="1:17" ht="14.4" customHeight="1" x14ac:dyDescent="0.3">
      <c r="A127" s="831" t="s">
        <v>3109</v>
      </c>
      <c r="B127" s="832" t="s">
        <v>2924</v>
      </c>
      <c r="C127" s="832" t="s">
        <v>2919</v>
      </c>
      <c r="D127" s="832" t="s">
        <v>3023</v>
      </c>
      <c r="E127" s="832" t="s">
        <v>3025</v>
      </c>
      <c r="F127" s="849">
        <v>1</v>
      </c>
      <c r="G127" s="849">
        <v>495</v>
      </c>
      <c r="H127" s="849"/>
      <c r="I127" s="849">
        <v>495</v>
      </c>
      <c r="J127" s="849"/>
      <c r="K127" s="849"/>
      <c r="L127" s="849"/>
      <c r="M127" s="849"/>
      <c r="N127" s="849">
        <v>3</v>
      </c>
      <c r="O127" s="849">
        <v>1488</v>
      </c>
      <c r="P127" s="837"/>
      <c r="Q127" s="850">
        <v>496</v>
      </c>
    </row>
    <row r="128" spans="1:17" ht="14.4" customHeight="1" x14ac:dyDescent="0.3">
      <c r="A128" s="831" t="s">
        <v>3109</v>
      </c>
      <c r="B128" s="832" t="s">
        <v>2924</v>
      </c>
      <c r="C128" s="832" t="s">
        <v>2919</v>
      </c>
      <c r="D128" s="832" t="s">
        <v>3103</v>
      </c>
      <c r="E128" s="832" t="s">
        <v>3028</v>
      </c>
      <c r="F128" s="849">
        <v>3</v>
      </c>
      <c r="G128" s="849">
        <v>2064</v>
      </c>
      <c r="H128" s="849">
        <v>0.5</v>
      </c>
      <c r="I128" s="849">
        <v>688</v>
      </c>
      <c r="J128" s="849">
        <v>6</v>
      </c>
      <c r="K128" s="849">
        <v>4128</v>
      </c>
      <c r="L128" s="849">
        <v>1</v>
      </c>
      <c r="M128" s="849">
        <v>688</v>
      </c>
      <c r="N128" s="849">
        <v>4</v>
      </c>
      <c r="O128" s="849">
        <v>2756</v>
      </c>
      <c r="P128" s="837">
        <v>0.66763565891472865</v>
      </c>
      <c r="Q128" s="850">
        <v>689</v>
      </c>
    </row>
    <row r="129" spans="1:17" ht="14.4" customHeight="1" x14ac:dyDescent="0.3">
      <c r="A129" s="831" t="s">
        <v>3109</v>
      </c>
      <c r="B129" s="832" t="s">
        <v>2924</v>
      </c>
      <c r="C129" s="832" t="s">
        <v>2919</v>
      </c>
      <c r="D129" s="832" t="s">
        <v>3026</v>
      </c>
      <c r="E129" s="832" t="s">
        <v>3024</v>
      </c>
      <c r="F129" s="849">
        <v>19</v>
      </c>
      <c r="G129" s="849">
        <v>10792</v>
      </c>
      <c r="H129" s="849">
        <v>1.4615384615384615</v>
      </c>
      <c r="I129" s="849">
        <v>568</v>
      </c>
      <c r="J129" s="849">
        <v>13</v>
      </c>
      <c r="K129" s="849">
        <v>7384</v>
      </c>
      <c r="L129" s="849">
        <v>1</v>
      </c>
      <c r="M129" s="849">
        <v>568</v>
      </c>
      <c r="N129" s="849">
        <v>2</v>
      </c>
      <c r="O129" s="849">
        <v>1138</v>
      </c>
      <c r="P129" s="837">
        <v>0.15411700975081258</v>
      </c>
      <c r="Q129" s="850">
        <v>569</v>
      </c>
    </row>
    <row r="130" spans="1:17" ht="14.4" customHeight="1" x14ac:dyDescent="0.3">
      <c r="A130" s="831" t="s">
        <v>3109</v>
      </c>
      <c r="B130" s="832" t="s">
        <v>2924</v>
      </c>
      <c r="C130" s="832" t="s">
        <v>2919</v>
      </c>
      <c r="D130" s="832" t="s">
        <v>3026</v>
      </c>
      <c r="E130" s="832" t="s">
        <v>3025</v>
      </c>
      <c r="F130" s="849">
        <v>24</v>
      </c>
      <c r="G130" s="849">
        <v>13632</v>
      </c>
      <c r="H130" s="849">
        <v>8</v>
      </c>
      <c r="I130" s="849">
        <v>568</v>
      </c>
      <c r="J130" s="849">
        <v>3</v>
      </c>
      <c r="K130" s="849">
        <v>1704</v>
      </c>
      <c r="L130" s="849">
        <v>1</v>
      </c>
      <c r="M130" s="849">
        <v>568</v>
      </c>
      <c r="N130" s="849">
        <v>5</v>
      </c>
      <c r="O130" s="849">
        <v>2845</v>
      </c>
      <c r="P130" s="837">
        <v>1.6696009389671362</v>
      </c>
      <c r="Q130" s="850">
        <v>569</v>
      </c>
    </row>
    <row r="131" spans="1:17" ht="14.4" customHeight="1" x14ac:dyDescent="0.3">
      <c r="A131" s="831" t="s">
        <v>3109</v>
      </c>
      <c r="B131" s="832" t="s">
        <v>2924</v>
      </c>
      <c r="C131" s="832" t="s">
        <v>2919</v>
      </c>
      <c r="D131" s="832" t="s">
        <v>3027</v>
      </c>
      <c r="E131" s="832" t="s">
        <v>3028</v>
      </c>
      <c r="F131" s="849">
        <v>115</v>
      </c>
      <c r="G131" s="849">
        <v>87515</v>
      </c>
      <c r="H131" s="849">
        <v>0.97457627118644063</v>
      </c>
      <c r="I131" s="849">
        <v>761</v>
      </c>
      <c r="J131" s="849">
        <v>118</v>
      </c>
      <c r="K131" s="849">
        <v>89798</v>
      </c>
      <c r="L131" s="849">
        <v>1</v>
      </c>
      <c r="M131" s="849">
        <v>761</v>
      </c>
      <c r="N131" s="849">
        <v>136</v>
      </c>
      <c r="O131" s="849">
        <v>103632</v>
      </c>
      <c r="P131" s="837">
        <v>1.1540568832267979</v>
      </c>
      <c r="Q131" s="850">
        <v>762</v>
      </c>
    </row>
    <row r="132" spans="1:17" ht="14.4" customHeight="1" x14ac:dyDescent="0.3">
      <c r="A132" s="831" t="s">
        <v>3109</v>
      </c>
      <c r="B132" s="832" t="s">
        <v>2924</v>
      </c>
      <c r="C132" s="832" t="s">
        <v>2919</v>
      </c>
      <c r="D132" s="832" t="s">
        <v>3087</v>
      </c>
      <c r="E132" s="832" t="s">
        <v>3088</v>
      </c>
      <c r="F132" s="849">
        <v>592</v>
      </c>
      <c r="G132" s="849">
        <v>484256</v>
      </c>
      <c r="H132" s="849">
        <v>0.90106544901065444</v>
      </c>
      <c r="I132" s="849">
        <v>818</v>
      </c>
      <c r="J132" s="849">
        <v>657</v>
      </c>
      <c r="K132" s="849">
        <v>537426</v>
      </c>
      <c r="L132" s="849">
        <v>1</v>
      </c>
      <c r="M132" s="849">
        <v>818</v>
      </c>
      <c r="N132" s="849">
        <v>454</v>
      </c>
      <c r="O132" s="849">
        <v>371826</v>
      </c>
      <c r="P132" s="837">
        <v>0.69186455437585825</v>
      </c>
      <c r="Q132" s="850">
        <v>819</v>
      </c>
    </row>
    <row r="133" spans="1:17" ht="14.4" customHeight="1" x14ac:dyDescent="0.3">
      <c r="A133" s="831" t="s">
        <v>3109</v>
      </c>
      <c r="B133" s="832" t="s">
        <v>2924</v>
      </c>
      <c r="C133" s="832" t="s">
        <v>2919</v>
      </c>
      <c r="D133" s="832" t="s">
        <v>3087</v>
      </c>
      <c r="E133" s="832" t="s">
        <v>3089</v>
      </c>
      <c r="F133" s="849">
        <v>767</v>
      </c>
      <c r="G133" s="849">
        <v>627406</v>
      </c>
      <c r="H133" s="849">
        <v>1.1246334310850439</v>
      </c>
      <c r="I133" s="849">
        <v>818</v>
      </c>
      <c r="J133" s="849">
        <v>682</v>
      </c>
      <c r="K133" s="849">
        <v>557876</v>
      </c>
      <c r="L133" s="849">
        <v>1</v>
      </c>
      <c r="M133" s="849">
        <v>818</v>
      </c>
      <c r="N133" s="849">
        <v>556</v>
      </c>
      <c r="O133" s="849">
        <v>455364</v>
      </c>
      <c r="P133" s="837">
        <v>0.81624590410772291</v>
      </c>
      <c r="Q133" s="850">
        <v>819</v>
      </c>
    </row>
    <row r="134" spans="1:17" ht="14.4" customHeight="1" x14ac:dyDescent="0.3">
      <c r="A134" s="831" t="s">
        <v>3109</v>
      </c>
      <c r="B134" s="832" t="s">
        <v>2924</v>
      </c>
      <c r="C134" s="832" t="s">
        <v>2919</v>
      </c>
      <c r="D134" s="832" t="s">
        <v>3029</v>
      </c>
      <c r="E134" s="832" t="s">
        <v>3030</v>
      </c>
      <c r="F134" s="849"/>
      <c r="G134" s="849"/>
      <c r="H134" s="849"/>
      <c r="I134" s="849"/>
      <c r="J134" s="849">
        <v>2</v>
      </c>
      <c r="K134" s="849">
        <v>924</v>
      </c>
      <c r="L134" s="849">
        <v>1</v>
      </c>
      <c r="M134" s="849">
        <v>462</v>
      </c>
      <c r="N134" s="849">
        <v>1</v>
      </c>
      <c r="O134" s="849">
        <v>464</v>
      </c>
      <c r="P134" s="837">
        <v>0.50216450216450215</v>
      </c>
      <c r="Q134" s="850">
        <v>464</v>
      </c>
    </row>
    <row r="135" spans="1:17" ht="14.4" customHeight="1" x14ac:dyDescent="0.3">
      <c r="A135" s="831" t="s">
        <v>3109</v>
      </c>
      <c r="B135" s="832" t="s">
        <v>2924</v>
      </c>
      <c r="C135" s="832" t="s">
        <v>2919</v>
      </c>
      <c r="D135" s="832" t="s">
        <v>3029</v>
      </c>
      <c r="E135" s="832" t="s">
        <v>3031</v>
      </c>
      <c r="F135" s="849"/>
      <c r="G135" s="849"/>
      <c r="H135" s="849"/>
      <c r="I135" s="849"/>
      <c r="J135" s="849">
        <v>2</v>
      </c>
      <c r="K135" s="849">
        <v>924</v>
      </c>
      <c r="L135" s="849">
        <v>1</v>
      </c>
      <c r="M135" s="849">
        <v>462</v>
      </c>
      <c r="N135" s="849">
        <v>1</v>
      </c>
      <c r="O135" s="849">
        <v>464</v>
      </c>
      <c r="P135" s="837">
        <v>0.50216450216450215</v>
      </c>
      <c r="Q135" s="850">
        <v>464</v>
      </c>
    </row>
    <row r="136" spans="1:17" ht="14.4" customHeight="1" x14ac:dyDescent="0.3">
      <c r="A136" s="831" t="s">
        <v>3109</v>
      </c>
      <c r="B136" s="832" t="s">
        <v>2924</v>
      </c>
      <c r="C136" s="832" t="s">
        <v>2919</v>
      </c>
      <c r="D136" s="832" t="s">
        <v>3032</v>
      </c>
      <c r="E136" s="832" t="s">
        <v>3008</v>
      </c>
      <c r="F136" s="849">
        <v>2</v>
      </c>
      <c r="G136" s="849">
        <v>892</v>
      </c>
      <c r="H136" s="849"/>
      <c r="I136" s="849">
        <v>446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3109</v>
      </c>
      <c r="B137" s="832" t="s">
        <v>2924</v>
      </c>
      <c r="C137" s="832" t="s">
        <v>2919</v>
      </c>
      <c r="D137" s="832" t="s">
        <v>3032</v>
      </c>
      <c r="E137" s="832" t="s">
        <v>3009</v>
      </c>
      <c r="F137" s="849"/>
      <c r="G137" s="849"/>
      <c r="H137" s="849"/>
      <c r="I137" s="849"/>
      <c r="J137" s="849">
        <v>2</v>
      </c>
      <c r="K137" s="849">
        <v>892</v>
      </c>
      <c r="L137" s="849">
        <v>1</v>
      </c>
      <c r="M137" s="849">
        <v>446</v>
      </c>
      <c r="N137" s="849">
        <v>1</v>
      </c>
      <c r="O137" s="849">
        <v>447</v>
      </c>
      <c r="P137" s="837">
        <v>0.5011210762331838</v>
      </c>
      <c r="Q137" s="850">
        <v>447</v>
      </c>
    </row>
    <row r="138" spans="1:17" ht="14.4" customHeight="1" x14ac:dyDescent="0.3">
      <c r="A138" s="831" t="s">
        <v>3109</v>
      </c>
      <c r="B138" s="832" t="s">
        <v>2924</v>
      </c>
      <c r="C138" s="832" t="s">
        <v>2919</v>
      </c>
      <c r="D138" s="832" t="s">
        <v>3033</v>
      </c>
      <c r="E138" s="832" t="s">
        <v>3006</v>
      </c>
      <c r="F138" s="849">
        <v>34</v>
      </c>
      <c r="G138" s="849">
        <v>24752</v>
      </c>
      <c r="H138" s="849">
        <v>1.0303030303030303</v>
      </c>
      <c r="I138" s="849">
        <v>728</v>
      </c>
      <c r="J138" s="849">
        <v>33</v>
      </c>
      <c r="K138" s="849">
        <v>24024</v>
      </c>
      <c r="L138" s="849">
        <v>1</v>
      </c>
      <c r="M138" s="849">
        <v>728</v>
      </c>
      <c r="N138" s="849">
        <v>59</v>
      </c>
      <c r="O138" s="849">
        <v>43070</v>
      </c>
      <c r="P138" s="837">
        <v>1.7927905427905428</v>
      </c>
      <c r="Q138" s="850">
        <v>730</v>
      </c>
    </row>
    <row r="139" spans="1:17" ht="14.4" customHeight="1" x14ac:dyDescent="0.3">
      <c r="A139" s="831" t="s">
        <v>3109</v>
      </c>
      <c r="B139" s="832" t="s">
        <v>2924</v>
      </c>
      <c r="C139" s="832" t="s">
        <v>2919</v>
      </c>
      <c r="D139" s="832" t="s">
        <v>3034</v>
      </c>
      <c r="E139" s="832" t="s">
        <v>3035</v>
      </c>
      <c r="F139" s="849">
        <v>28</v>
      </c>
      <c r="G139" s="849">
        <v>23324</v>
      </c>
      <c r="H139" s="849">
        <v>0.90322580645161288</v>
      </c>
      <c r="I139" s="849">
        <v>833</v>
      </c>
      <c r="J139" s="849">
        <v>31</v>
      </c>
      <c r="K139" s="849">
        <v>25823</v>
      </c>
      <c r="L139" s="849">
        <v>1</v>
      </c>
      <c r="M139" s="849">
        <v>833</v>
      </c>
      <c r="N139" s="849">
        <v>40</v>
      </c>
      <c r="O139" s="849">
        <v>33360</v>
      </c>
      <c r="P139" s="837">
        <v>1.2918715873446152</v>
      </c>
      <c r="Q139" s="850">
        <v>834</v>
      </c>
    </row>
    <row r="140" spans="1:17" ht="14.4" customHeight="1" x14ac:dyDescent="0.3">
      <c r="A140" s="831" t="s">
        <v>3109</v>
      </c>
      <c r="B140" s="832" t="s">
        <v>2924</v>
      </c>
      <c r="C140" s="832" t="s">
        <v>2919</v>
      </c>
      <c r="D140" s="832" t="s">
        <v>3036</v>
      </c>
      <c r="E140" s="832" t="s">
        <v>3037</v>
      </c>
      <c r="F140" s="849">
        <v>190</v>
      </c>
      <c r="G140" s="849">
        <v>40850</v>
      </c>
      <c r="H140" s="849">
        <v>0.97938144329896903</v>
      </c>
      <c r="I140" s="849">
        <v>215</v>
      </c>
      <c r="J140" s="849">
        <v>194</v>
      </c>
      <c r="K140" s="849">
        <v>41710</v>
      </c>
      <c r="L140" s="849">
        <v>1</v>
      </c>
      <c r="M140" s="849">
        <v>215</v>
      </c>
      <c r="N140" s="849">
        <v>147</v>
      </c>
      <c r="O140" s="849">
        <v>31605</v>
      </c>
      <c r="P140" s="837">
        <v>0.75773195876288657</v>
      </c>
      <c r="Q140" s="850">
        <v>215</v>
      </c>
    </row>
    <row r="141" spans="1:17" ht="14.4" customHeight="1" x14ac:dyDescent="0.3">
      <c r="A141" s="831" t="s">
        <v>3109</v>
      </c>
      <c r="B141" s="832" t="s">
        <v>2924</v>
      </c>
      <c r="C141" s="832" t="s">
        <v>2919</v>
      </c>
      <c r="D141" s="832" t="s">
        <v>3036</v>
      </c>
      <c r="E141" s="832" t="s">
        <v>3038</v>
      </c>
      <c r="F141" s="849">
        <v>225</v>
      </c>
      <c r="G141" s="849">
        <v>48375</v>
      </c>
      <c r="H141" s="849">
        <v>1.056338028169014</v>
      </c>
      <c r="I141" s="849">
        <v>215</v>
      </c>
      <c r="J141" s="849">
        <v>213</v>
      </c>
      <c r="K141" s="849">
        <v>45795</v>
      </c>
      <c r="L141" s="849">
        <v>1</v>
      </c>
      <c r="M141" s="849">
        <v>215</v>
      </c>
      <c r="N141" s="849">
        <v>220</v>
      </c>
      <c r="O141" s="849">
        <v>47300</v>
      </c>
      <c r="P141" s="837">
        <v>1.0328638497652582</v>
      </c>
      <c r="Q141" s="850">
        <v>215</v>
      </c>
    </row>
    <row r="142" spans="1:17" ht="14.4" customHeight="1" x14ac:dyDescent="0.3">
      <c r="A142" s="831" t="s">
        <v>3109</v>
      </c>
      <c r="B142" s="832" t="s">
        <v>2924</v>
      </c>
      <c r="C142" s="832" t="s">
        <v>2919</v>
      </c>
      <c r="D142" s="832" t="s">
        <v>2981</v>
      </c>
      <c r="E142" s="832" t="s">
        <v>2982</v>
      </c>
      <c r="F142" s="849">
        <v>2</v>
      </c>
      <c r="G142" s="849">
        <v>1402</v>
      </c>
      <c r="H142" s="849"/>
      <c r="I142" s="849">
        <v>701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3109</v>
      </c>
      <c r="B143" s="832" t="s">
        <v>2924</v>
      </c>
      <c r="C143" s="832" t="s">
        <v>2919</v>
      </c>
      <c r="D143" s="832" t="s">
        <v>2984</v>
      </c>
      <c r="E143" s="832" t="s">
        <v>2985</v>
      </c>
      <c r="F143" s="849">
        <v>2</v>
      </c>
      <c r="G143" s="849">
        <v>708</v>
      </c>
      <c r="H143" s="849"/>
      <c r="I143" s="849">
        <v>354</v>
      </c>
      <c r="J143" s="849"/>
      <c r="K143" s="849"/>
      <c r="L143" s="849"/>
      <c r="M143" s="849"/>
      <c r="N143" s="849">
        <v>2</v>
      </c>
      <c r="O143" s="849">
        <v>710</v>
      </c>
      <c r="P143" s="837"/>
      <c r="Q143" s="850">
        <v>355</v>
      </c>
    </row>
    <row r="144" spans="1:17" ht="14.4" customHeight="1" x14ac:dyDescent="0.3">
      <c r="A144" s="831" t="s">
        <v>3109</v>
      </c>
      <c r="B144" s="832" t="s">
        <v>2924</v>
      </c>
      <c r="C144" s="832" t="s">
        <v>2919</v>
      </c>
      <c r="D144" s="832" t="s">
        <v>2984</v>
      </c>
      <c r="E144" s="832" t="s">
        <v>2986</v>
      </c>
      <c r="F144" s="849">
        <v>4</v>
      </c>
      <c r="G144" s="849">
        <v>1416</v>
      </c>
      <c r="H144" s="849">
        <v>1.9943661971830986</v>
      </c>
      <c r="I144" s="849">
        <v>354</v>
      </c>
      <c r="J144" s="849">
        <v>2</v>
      </c>
      <c r="K144" s="849">
        <v>710</v>
      </c>
      <c r="L144" s="849">
        <v>1</v>
      </c>
      <c r="M144" s="849">
        <v>355</v>
      </c>
      <c r="N144" s="849"/>
      <c r="O144" s="849"/>
      <c r="P144" s="837"/>
      <c r="Q144" s="850"/>
    </row>
    <row r="145" spans="1:17" ht="14.4" customHeight="1" x14ac:dyDescent="0.3">
      <c r="A145" s="831" t="s">
        <v>3109</v>
      </c>
      <c r="B145" s="832" t="s">
        <v>2924</v>
      </c>
      <c r="C145" s="832" t="s">
        <v>2919</v>
      </c>
      <c r="D145" s="832" t="s">
        <v>3039</v>
      </c>
      <c r="E145" s="832" t="s">
        <v>3040</v>
      </c>
      <c r="F145" s="849">
        <v>988</v>
      </c>
      <c r="G145" s="849">
        <v>83980</v>
      </c>
      <c r="H145" s="849">
        <v>0.95183044315992293</v>
      </c>
      <c r="I145" s="849">
        <v>85</v>
      </c>
      <c r="J145" s="849">
        <v>1038</v>
      </c>
      <c r="K145" s="849">
        <v>88230</v>
      </c>
      <c r="L145" s="849">
        <v>1</v>
      </c>
      <c r="M145" s="849">
        <v>85</v>
      </c>
      <c r="N145" s="849">
        <v>797</v>
      </c>
      <c r="O145" s="849">
        <v>68542</v>
      </c>
      <c r="P145" s="837">
        <v>0.77685594469001473</v>
      </c>
      <c r="Q145" s="850">
        <v>86</v>
      </c>
    </row>
    <row r="146" spans="1:17" ht="14.4" customHeight="1" x14ac:dyDescent="0.3">
      <c r="A146" s="831" t="s">
        <v>3109</v>
      </c>
      <c r="B146" s="832" t="s">
        <v>2924</v>
      </c>
      <c r="C146" s="832" t="s">
        <v>2919</v>
      </c>
      <c r="D146" s="832" t="s">
        <v>3039</v>
      </c>
      <c r="E146" s="832" t="s">
        <v>3041</v>
      </c>
      <c r="F146" s="849">
        <v>1160</v>
      </c>
      <c r="G146" s="849">
        <v>98600</v>
      </c>
      <c r="H146" s="849">
        <v>0.98723404255319147</v>
      </c>
      <c r="I146" s="849">
        <v>85</v>
      </c>
      <c r="J146" s="849">
        <v>1175</v>
      </c>
      <c r="K146" s="849">
        <v>99875</v>
      </c>
      <c r="L146" s="849">
        <v>1</v>
      </c>
      <c r="M146" s="849">
        <v>85</v>
      </c>
      <c r="N146" s="849">
        <v>1118</v>
      </c>
      <c r="O146" s="849">
        <v>96148</v>
      </c>
      <c r="P146" s="837">
        <v>0.96268335419274098</v>
      </c>
      <c r="Q146" s="850">
        <v>86</v>
      </c>
    </row>
    <row r="147" spans="1:17" ht="14.4" customHeight="1" x14ac:dyDescent="0.3">
      <c r="A147" s="831" t="s">
        <v>3109</v>
      </c>
      <c r="B147" s="832" t="s">
        <v>2924</v>
      </c>
      <c r="C147" s="832" t="s">
        <v>2919</v>
      </c>
      <c r="D147" s="832" t="s">
        <v>3104</v>
      </c>
      <c r="E147" s="832" t="s">
        <v>3105</v>
      </c>
      <c r="F147" s="849">
        <v>9</v>
      </c>
      <c r="G147" s="849">
        <v>6471</v>
      </c>
      <c r="H147" s="849">
        <v>0.5286764705882353</v>
      </c>
      <c r="I147" s="849">
        <v>719</v>
      </c>
      <c r="J147" s="849">
        <v>17</v>
      </c>
      <c r="K147" s="849">
        <v>12240</v>
      </c>
      <c r="L147" s="849">
        <v>1</v>
      </c>
      <c r="M147" s="849">
        <v>720</v>
      </c>
      <c r="N147" s="849">
        <v>3</v>
      </c>
      <c r="O147" s="849">
        <v>2160</v>
      </c>
      <c r="P147" s="837">
        <v>0.17647058823529413</v>
      </c>
      <c r="Q147" s="850">
        <v>720</v>
      </c>
    </row>
    <row r="148" spans="1:17" ht="14.4" customHeight="1" x14ac:dyDescent="0.3">
      <c r="A148" s="831" t="s">
        <v>3109</v>
      </c>
      <c r="B148" s="832" t="s">
        <v>2924</v>
      </c>
      <c r="C148" s="832" t="s">
        <v>2919</v>
      </c>
      <c r="D148" s="832" t="s">
        <v>3104</v>
      </c>
      <c r="E148" s="832" t="s">
        <v>3106</v>
      </c>
      <c r="F148" s="849">
        <v>6</v>
      </c>
      <c r="G148" s="849">
        <v>4314</v>
      </c>
      <c r="H148" s="849">
        <v>0.46089743589743587</v>
      </c>
      <c r="I148" s="849">
        <v>719</v>
      </c>
      <c r="J148" s="849">
        <v>13</v>
      </c>
      <c r="K148" s="849">
        <v>9360</v>
      </c>
      <c r="L148" s="849">
        <v>1</v>
      </c>
      <c r="M148" s="849">
        <v>720</v>
      </c>
      <c r="N148" s="849">
        <v>12</v>
      </c>
      <c r="O148" s="849">
        <v>8640</v>
      </c>
      <c r="P148" s="837">
        <v>0.92307692307692313</v>
      </c>
      <c r="Q148" s="850">
        <v>720</v>
      </c>
    </row>
    <row r="149" spans="1:17" ht="14.4" customHeight="1" x14ac:dyDescent="0.3">
      <c r="A149" s="831" t="s">
        <v>3109</v>
      </c>
      <c r="B149" s="832" t="s">
        <v>2924</v>
      </c>
      <c r="C149" s="832" t="s">
        <v>2919</v>
      </c>
      <c r="D149" s="832" t="s">
        <v>3090</v>
      </c>
      <c r="E149" s="832" t="s">
        <v>3088</v>
      </c>
      <c r="F149" s="849">
        <v>324</v>
      </c>
      <c r="G149" s="849">
        <v>308448</v>
      </c>
      <c r="H149" s="849">
        <v>1.0125</v>
      </c>
      <c r="I149" s="849">
        <v>952</v>
      </c>
      <c r="J149" s="849">
        <v>320</v>
      </c>
      <c r="K149" s="849">
        <v>304640</v>
      </c>
      <c r="L149" s="849">
        <v>1</v>
      </c>
      <c r="M149" s="849">
        <v>952</v>
      </c>
      <c r="N149" s="849">
        <v>285</v>
      </c>
      <c r="O149" s="849">
        <v>271605</v>
      </c>
      <c r="P149" s="837">
        <v>0.89156053046218486</v>
      </c>
      <c r="Q149" s="850">
        <v>953</v>
      </c>
    </row>
    <row r="150" spans="1:17" ht="14.4" customHeight="1" x14ac:dyDescent="0.3">
      <c r="A150" s="831" t="s">
        <v>3109</v>
      </c>
      <c r="B150" s="832" t="s">
        <v>2924</v>
      </c>
      <c r="C150" s="832" t="s">
        <v>2919</v>
      </c>
      <c r="D150" s="832" t="s">
        <v>3090</v>
      </c>
      <c r="E150" s="832" t="s">
        <v>3089</v>
      </c>
      <c r="F150" s="849">
        <v>297</v>
      </c>
      <c r="G150" s="849">
        <v>282744</v>
      </c>
      <c r="H150" s="849">
        <v>0.72972972972972971</v>
      </c>
      <c r="I150" s="849">
        <v>952</v>
      </c>
      <c r="J150" s="849">
        <v>407</v>
      </c>
      <c r="K150" s="849">
        <v>387464</v>
      </c>
      <c r="L150" s="849">
        <v>1</v>
      </c>
      <c r="M150" s="849">
        <v>952</v>
      </c>
      <c r="N150" s="849">
        <v>438</v>
      </c>
      <c r="O150" s="849">
        <v>417414</v>
      </c>
      <c r="P150" s="837">
        <v>1.0772975037680921</v>
      </c>
      <c r="Q150" s="850">
        <v>953</v>
      </c>
    </row>
    <row r="151" spans="1:17" ht="14.4" customHeight="1" x14ac:dyDescent="0.3">
      <c r="A151" s="831" t="s">
        <v>3109</v>
      </c>
      <c r="B151" s="832" t="s">
        <v>2924</v>
      </c>
      <c r="C151" s="832" t="s">
        <v>2919</v>
      </c>
      <c r="D151" s="832" t="s">
        <v>2993</v>
      </c>
      <c r="E151" s="832" t="s">
        <v>2995</v>
      </c>
      <c r="F151" s="849"/>
      <c r="G151" s="849"/>
      <c r="H151" s="849"/>
      <c r="I151" s="849"/>
      <c r="J151" s="849">
        <v>4</v>
      </c>
      <c r="K151" s="849">
        <v>480</v>
      </c>
      <c r="L151" s="849">
        <v>1</v>
      </c>
      <c r="M151" s="849">
        <v>120</v>
      </c>
      <c r="N151" s="849"/>
      <c r="O151" s="849"/>
      <c r="P151" s="837"/>
      <c r="Q151" s="850"/>
    </row>
    <row r="152" spans="1:17" ht="14.4" customHeight="1" x14ac:dyDescent="0.3">
      <c r="A152" s="831" t="s">
        <v>3109</v>
      </c>
      <c r="B152" s="832" t="s">
        <v>2924</v>
      </c>
      <c r="C152" s="832" t="s">
        <v>2919</v>
      </c>
      <c r="D152" s="832" t="s">
        <v>3091</v>
      </c>
      <c r="E152" s="832" t="s">
        <v>3088</v>
      </c>
      <c r="F152" s="849">
        <v>30</v>
      </c>
      <c r="G152" s="849">
        <v>22350</v>
      </c>
      <c r="H152" s="849">
        <v>7.5</v>
      </c>
      <c r="I152" s="849">
        <v>745</v>
      </c>
      <c r="J152" s="849">
        <v>4</v>
      </c>
      <c r="K152" s="849">
        <v>2980</v>
      </c>
      <c r="L152" s="849">
        <v>1</v>
      </c>
      <c r="M152" s="849">
        <v>745</v>
      </c>
      <c r="N152" s="849">
        <v>16</v>
      </c>
      <c r="O152" s="849">
        <v>11936</v>
      </c>
      <c r="P152" s="837">
        <v>4.0053691275167784</v>
      </c>
      <c r="Q152" s="850">
        <v>746</v>
      </c>
    </row>
    <row r="153" spans="1:17" ht="14.4" customHeight="1" x14ac:dyDescent="0.3">
      <c r="A153" s="831" t="s">
        <v>3109</v>
      </c>
      <c r="B153" s="832" t="s">
        <v>2924</v>
      </c>
      <c r="C153" s="832" t="s">
        <v>2919</v>
      </c>
      <c r="D153" s="832" t="s">
        <v>3091</v>
      </c>
      <c r="E153" s="832" t="s">
        <v>3089</v>
      </c>
      <c r="F153" s="849">
        <v>40</v>
      </c>
      <c r="G153" s="849">
        <v>29800</v>
      </c>
      <c r="H153" s="849">
        <v>1.2903225806451613</v>
      </c>
      <c r="I153" s="849">
        <v>745</v>
      </c>
      <c r="J153" s="849">
        <v>31</v>
      </c>
      <c r="K153" s="849">
        <v>23095</v>
      </c>
      <c r="L153" s="849">
        <v>1</v>
      </c>
      <c r="M153" s="849">
        <v>745</v>
      </c>
      <c r="N153" s="849">
        <v>38</v>
      </c>
      <c r="O153" s="849">
        <v>28348</v>
      </c>
      <c r="P153" s="837">
        <v>1.2274518294003032</v>
      </c>
      <c r="Q153" s="850">
        <v>746</v>
      </c>
    </row>
    <row r="154" spans="1:17" ht="14.4" customHeight="1" x14ac:dyDescent="0.3">
      <c r="A154" s="831" t="s">
        <v>3109</v>
      </c>
      <c r="B154" s="832" t="s">
        <v>2924</v>
      </c>
      <c r="C154" s="832" t="s">
        <v>2919</v>
      </c>
      <c r="D154" s="832" t="s">
        <v>3118</v>
      </c>
      <c r="E154" s="832" t="s">
        <v>3119</v>
      </c>
      <c r="F154" s="849">
        <v>3</v>
      </c>
      <c r="G154" s="849">
        <v>174</v>
      </c>
      <c r="H154" s="849">
        <v>0.75</v>
      </c>
      <c r="I154" s="849">
        <v>58</v>
      </c>
      <c r="J154" s="849">
        <v>4</v>
      </c>
      <c r="K154" s="849">
        <v>232</v>
      </c>
      <c r="L154" s="849">
        <v>1</v>
      </c>
      <c r="M154" s="849">
        <v>58</v>
      </c>
      <c r="N154" s="849">
        <v>1</v>
      </c>
      <c r="O154" s="849">
        <v>58</v>
      </c>
      <c r="P154" s="837">
        <v>0.25</v>
      </c>
      <c r="Q154" s="850">
        <v>58</v>
      </c>
    </row>
    <row r="155" spans="1:17" ht="14.4" customHeight="1" x14ac:dyDescent="0.3">
      <c r="A155" s="831" t="s">
        <v>3109</v>
      </c>
      <c r="B155" s="832" t="s">
        <v>2924</v>
      </c>
      <c r="C155" s="832" t="s">
        <v>2919</v>
      </c>
      <c r="D155" s="832" t="s">
        <v>3118</v>
      </c>
      <c r="E155" s="832" t="s">
        <v>3120</v>
      </c>
      <c r="F155" s="849"/>
      <c r="G155" s="849"/>
      <c r="H155" s="849"/>
      <c r="I155" s="849"/>
      <c r="J155" s="849">
        <v>5</v>
      </c>
      <c r="K155" s="849">
        <v>290</v>
      </c>
      <c r="L155" s="849">
        <v>1</v>
      </c>
      <c r="M155" s="849">
        <v>58</v>
      </c>
      <c r="N155" s="849"/>
      <c r="O155" s="849"/>
      <c r="P155" s="837"/>
      <c r="Q155" s="850"/>
    </row>
    <row r="156" spans="1:17" ht="14.4" customHeight="1" x14ac:dyDescent="0.3">
      <c r="A156" s="831" t="s">
        <v>3109</v>
      </c>
      <c r="B156" s="832" t="s">
        <v>2924</v>
      </c>
      <c r="C156" s="832" t="s">
        <v>2919</v>
      </c>
      <c r="D156" s="832" t="s">
        <v>3092</v>
      </c>
      <c r="E156" s="832" t="s">
        <v>3093</v>
      </c>
      <c r="F156" s="849">
        <v>32</v>
      </c>
      <c r="G156" s="849">
        <v>17376</v>
      </c>
      <c r="H156" s="849">
        <v>0.8</v>
      </c>
      <c r="I156" s="849">
        <v>543</v>
      </c>
      <c r="J156" s="849">
        <v>40</v>
      </c>
      <c r="K156" s="849">
        <v>21720</v>
      </c>
      <c r="L156" s="849">
        <v>1</v>
      </c>
      <c r="M156" s="849">
        <v>543</v>
      </c>
      <c r="N156" s="849">
        <v>29</v>
      </c>
      <c r="O156" s="849">
        <v>15776</v>
      </c>
      <c r="P156" s="837">
        <v>0.72633517495395949</v>
      </c>
      <c r="Q156" s="850">
        <v>544</v>
      </c>
    </row>
    <row r="157" spans="1:17" ht="14.4" customHeight="1" x14ac:dyDescent="0.3">
      <c r="A157" s="831" t="s">
        <v>3109</v>
      </c>
      <c r="B157" s="832" t="s">
        <v>2924</v>
      </c>
      <c r="C157" s="832" t="s">
        <v>2919</v>
      </c>
      <c r="D157" s="832" t="s">
        <v>3042</v>
      </c>
      <c r="E157" s="832" t="s">
        <v>3044</v>
      </c>
      <c r="F157" s="849">
        <v>1</v>
      </c>
      <c r="G157" s="849">
        <v>307</v>
      </c>
      <c r="H157" s="849"/>
      <c r="I157" s="849">
        <v>307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3109</v>
      </c>
      <c r="B158" s="832" t="s">
        <v>2924</v>
      </c>
      <c r="C158" s="832" t="s">
        <v>2919</v>
      </c>
      <c r="D158" s="832" t="s">
        <v>3054</v>
      </c>
      <c r="E158" s="832" t="s">
        <v>3037</v>
      </c>
      <c r="F158" s="849">
        <v>6</v>
      </c>
      <c r="G158" s="849">
        <v>1068</v>
      </c>
      <c r="H158" s="849">
        <v>1.2</v>
      </c>
      <c r="I158" s="849">
        <v>178</v>
      </c>
      <c r="J158" s="849">
        <v>5</v>
      </c>
      <c r="K158" s="849">
        <v>890</v>
      </c>
      <c r="L158" s="849">
        <v>1</v>
      </c>
      <c r="M158" s="849">
        <v>178</v>
      </c>
      <c r="N158" s="849">
        <v>5</v>
      </c>
      <c r="O158" s="849">
        <v>895</v>
      </c>
      <c r="P158" s="837">
        <v>1.0056179775280898</v>
      </c>
      <c r="Q158" s="850">
        <v>179</v>
      </c>
    </row>
    <row r="159" spans="1:17" ht="14.4" customHeight="1" x14ac:dyDescent="0.3">
      <c r="A159" s="831" t="s">
        <v>3109</v>
      </c>
      <c r="B159" s="832" t="s">
        <v>2924</v>
      </c>
      <c r="C159" s="832" t="s">
        <v>2919</v>
      </c>
      <c r="D159" s="832" t="s">
        <v>3054</v>
      </c>
      <c r="E159" s="832" t="s">
        <v>3038</v>
      </c>
      <c r="F159" s="849">
        <v>7</v>
      </c>
      <c r="G159" s="849">
        <v>1246</v>
      </c>
      <c r="H159" s="849">
        <v>1</v>
      </c>
      <c r="I159" s="849">
        <v>178</v>
      </c>
      <c r="J159" s="849">
        <v>7</v>
      </c>
      <c r="K159" s="849">
        <v>1246</v>
      </c>
      <c r="L159" s="849">
        <v>1</v>
      </c>
      <c r="M159" s="849">
        <v>178</v>
      </c>
      <c r="N159" s="849">
        <v>17</v>
      </c>
      <c r="O159" s="849">
        <v>3043</v>
      </c>
      <c r="P159" s="837">
        <v>2.442215088282504</v>
      </c>
      <c r="Q159" s="850">
        <v>179</v>
      </c>
    </row>
    <row r="160" spans="1:17" ht="14.4" customHeight="1" x14ac:dyDescent="0.3">
      <c r="A160" s="831" t="s">
        <v>3109</v>
      </c>
      <c r="B160" s="832" t="s">
        <v>2924</v>
      </c>
      <c r="C160" s="832" t="s">
        <v>2919</v>
      </c>
      <c r="D160" s="832" t="s">
        <v>3045</v>
      </c>
      <c r="E160" s="832" t="s">
        <v>3043</v>
      </c>
      <c r="F160" s="849">
        <v>6</v>
      </c>
      <c r="G160" s="849">
        <v>2280</v>
      </c>
      <c r="H160" s="849">
        <v>1.5</v>
      </c>
      <c r="I160" s="849">
        <v>380</v>
      </c>
      <c r="J160" s="849">
        <v>4</v>
      </c>
      <c r="K160" s="849">
        <v>1520</v>
      </c>
      <c r="L160" s="849">
        <v>1</v>
      </c>
      <c r="M160" s="849">
        <v>380</v>
      </c>
      <c r="N160" s="849">
        <v>4</v>
      </c>
      <c r="O160" s="849">
        <v>1524</v>
      </c>
      <c r="P160" s="837">
        <v>1.0026315789473683</v>
      </c>
      <c r="Q160" s="850">
        <v>381</v>
      </c>
    </row>
    <row r="161" spans="1:17" ht="14.4" customHeight="1" x14ac:dyDescent="0.3">
      <c r="A161" s="831" t="s">
        <v>3109</v>
      </c>
      <c r="B161" s="832" t="s">
        <v>2924</v>
      </c>
      <c r="C161" s="832" t="s">
        <v>2919</v>
      </c>
      <c r="D161" s="832" t="s">
        <v>3045</v>
      </c>
      <c r="E161" s="832" t="s">
        <v>3044</v>
      </c>
      <c r="F161" s="849">
        <v>1</v>
      </c>
      <c r="G161" s="849">
        <v>380</v>
      </c>
      <c r="H161" s="849">
        <v>1</v>
      </c>
      <c r="I161" s="849">
        <v>380</v>
      </c>
      <c r="J161" s="849">
        <v>1</v>
      </c>
      <c r="K161" s="849">
        <v>380</v>
      </c>
      <c r="L161" s="849">
        <v>1</v>
      </c>
      <c r="M161" s="849">
        <v>380</v>
      </c>
      <c r="N161" s="849"/>
      <c r="O161" s="849"/>
      <c r="P161" s="837"/>
      <c r="Q161" s="850"/>
    </row>
    <row r="162" spans="1:17" ht="14.4" customHeight="1" x14ac:dyDescent="0.3">
      <c r="A162" s="831" t="s">
        <v>3109</v>
      </c>
      <c r="B162" s="832" t="s">
        <v>2924</v>
      </c>
      <c r="C162" s="832" t="s">
        <v>2919</v>
      </c>
      <c r="D162" s="832" t="s">
        <v>3094</v>
      </c>
      <c r="E162" s="832" t="s">
        <v>3095</v>
      </c>
      <c r="F162" s="849">
        <v>1</v>
      </c>
      <c r="G162" s="849">
        <v>100</v>
      </c>
      <c r="H162" s="849">
        <v>0.2</v>
      </c>
      <c r="I162" s="849">
        <v>100</v>
      </c>
      <c r="J162" s="849">
        <v>5</v>
      </c>
      <c r="K162" s="849">
        <v>500</v>
      </c>
      <c r="L162" s="849">
        <v>1</v>
      </c>
      <c r="M162" s="849">
        <v>100</v>
      </c>
      <c r="N162" s="849">
        <v>1</v>
      </c>
      <c r="O162" s="849">
        <v>100</v>
      </c>
      <c r="P162" s="837">
        <v>0.2</v>
      </c>
      <c r="Q162" s="850">
        <v>100</v>
      </c>
    </row>
    <row r="163" spans="1:17" ht="14.4" customHeight="1" x14ac:dyDescent="0.3">
      <c r="A163" s="831" t="s">
        <v>3109</v>
      </c>
      <c r="B163" s="832" t="s">
        <v>2924</v>
      </c>
      <c r="C163" s="832" t="s">
        <v>2919</v>
      </c>
      <c r="D163" s="832" t="s">
        <v>3094</v>
      </c>
      <c r="E163" s="832" t="s">
        <v>3121</v>
      </c>
      <c r="F163" s="849">
        <v>2</v>
      </c>
      <c r="G163" s="849">
        <v>200</v>
      </c>
      <c r="H163" s="849">
        <v>2</v>
      </c>
      <c r="I163" s="849">
        <v>100</v>
      </c>
      <c r="J163" s="849">
        <v>1</v>
      </c>
      <c r="K163" s="849">
        <v>100</v>
      </c>
      <c r="L163" s="849">
        <v>1</v>
      </c>
      <c r="M163" s="849">
        <v>100</v>
      </c>
      <c r="N163" s="849">
        <v>2</v>
      </c>
      <c r="O163" s="849">
        <v>200</v>
      </c>
      <c r="P163" s="837">
        <v>2</v>
      </c>
      <c r="Q163" s="850">
        <v>100</v>
      </c>
    </row>
    <row r="164" spans="1:17" ht="14.4" customHeight="1" x14ac:dyDescent="0.3">
      <c r="A164" s="831" t="s">
        <v>3109</v>
      </c>
      <c r="B164" s="832" t="s">
        <v>2924</v>
      </c>
      <c r="C164" s="832" t="s">
        <v>2919</v>
      </c>
      <c r="D164" s="832" t="s">
        <v>3122</v>
      </c>
      <c r="E164" s="832" t="s">
        <v>3089</v>
      </c>
      <c r="F164" s="849">
        <v>9</v>
      </c>
      <c r="G164" s="849">
        <v>9315</v>
      </c>
      <c r="H164" s="849"/>
      <c r="I164" s="849">
        <v>1035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3109</v>
      </c>
      <c r="B165" s="832" t="s">
        <v>2924</v>
      </c>
      <c r="C165" s="832" t="s">
        <v>2919</v>
      </c>
      <c r="D165" s="832" t="s">
        <v>3049</v>
      </c>
      <c r="E165" s="832" t="s">
        <v>3030</v>
      </c>
      <c r="F165" s="849"/>
      <c r="G165" s="849"/>
      <c r="H165" s="849"/>
      <c r="I165" s="849"/>
      <c r="J165" s="849">
        <v>1</v>
      </c>
      <c r="K165" s="849">
        <v>353</v>
      </c>
      <c r="L165" s="849">
        <v>1</v>
      </c>
      <c r="M165" s="849">
        <v>353</v>
      </c>
      <c r="N165" s="849"/>
      <c r="O165" s="849"/>
      <c r="P165" s="837"/>
      <c r="Q165" s="850"/>
    </row>
    <row r="166" spans="1:17" ht="14.4" customHeight="1" x14ac:dyDescent="0.3">
      <c r="A166" s="831" t="s">
        <v>3109</v>
      </c>
      <c r="B166" s="832" t="s">
        <v>2924</v>
      </c>
      <c r="C166" s="832" t="s">
        <v>2919</v>
      </c>
      <c r="D166" s="832" t="s">
        <v>3049</v>
      </c>
      <c r="E166" s="832" t="s">
        <v>3031</v>
      </c>
      <c r="F166" s="849">
        <v>1</v>
      </c>
      <c r="G166" s="849">
        <v>352</v>
      </c>
      <c r="H166" s="849"/>
      <c r="I166" s="849">
        <v>352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3109</v>
      </c>
      <c r="B167" s="832" t="s">
        <v>2924</v>
      </c>
      <c r="C167" s="832" t="s">
        <v>2919</v>
      </c>
      <c r="D167" s="832" t="s">
        <v>3007</v>
      </c>
      <c r="E167" s="832" t="s">
        <v>3008</v>
      </c>
      <c r="F167" s="849">
        <v>1</v>
      </c>
      <c r="G167" s="849">
        <v>373</v>
      </c>
      <c r="H167" s="849"/>
      <c r="I167" s="849">
        <v>373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3109</v>
      </c>
      <c r="B168" s="832" t="s">
        <v>2924</v>
      </c>
      <c r="C168" s="832" t="s">
        <v>2919</v>
      </c>
      <c r="D168" s="832" t="s">
        <v>3007</v>
      </c>
      <c r="E168" s="832" t="s">
        <v>3009</v>
      </c>
      <c r="F168" s="849">
        <v>2</v>
      </c>
      <c r="G168" s="849">
        <v>746</v>
      </c>
      <c r="H168" s="849"/>
      <c r="I168" s="849">
        <v>373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3109</v>
      </c>
      <c r="B169" s="832" t="s">
        <v>2924</v>
      </c>
      <c r="C169" s="832" t="s">
        <v>2919</v>
      </c>
      <c r="D169" s="832" t="s">
        <v>3123</v>
      </c>
      <c r="E169" s="832" t="s">
        <v>3088</v>
      </c>
      <c r="F169" s="849">
        <v>4</v>
      </c>
      <c r="G169" s="849">
        <v>3516</v>
      </c>
      <c r="H169" s="849"/>
      <c r="I169" s="849">
        <v>879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3109</v>
      </c>
      <c r="B170" s="832" t="s">
        <v>2924</v>
      </c>
      <c r="C170" s="832" t="s">
        <v>2919</v>
      </c>
      <c r="D170" s="832" t="s">
        <v>3096</v>
      </c>
      <c r="E170" s="832" t="s">
        <v>3097</v>
      </c>
      <c r="F170" s="849"/>
      <c r="G170" s="849"/>
      <c r="H170" s="849"/>
      <c r="I170" s="849"/>
      <c r="J170" s="849"/>
      <c r="K170" s="849"/>
      <c r="L170" s="849"/>
      <c r="M170" s="849"/>
      <c r="N170" s="849">
        <v>8</v>
      </c>
      <c r="O170" s="849">
        <v>6600</v>
      </c>
      <c r="P170" s="837"/>
      <c r="Q170" s="850">
        <v>825</v>
      </c>
    </row>
    <row r="171" spans="1:17" ht="14.4" customHeight="1" x14ac:dyDescent="0.3">
      <c r="A171" s="831" t="s">
        <v>3109</v>
      </c>
      <c r="B171" s="832" t="s">
        <v>2924</v>
      </c>
      <c r="C171" s="832" t="s">
        <v>2919</v>
      </c>
      <c r="D171" s="832" t="s">
        <v>3124</v>
      </c>
      <c r="E171" s="832" t="s">
        <v>3097</v>
      </c>
      <c r="F171" s="849">
        <v>23</v>
      </c>
      <c r="G171" s="849">
        <v>13892</v>
      </c>
      <c r="H171" s="849">
        <v>1.2777777777777777</v>
      </c>
      <c r="I171" s="849">
        <v>604</v>
      </c>
      <c r="J171" s="849">
        <v>18</v>
      </c>
      <c r="K171" s="849">
        <v>10872</v>
      </c>
      <c r="L171" s="849">
        <v>1</v>
      </c>
      <c r="M171" s="849">
        <v>604</v>
      </c>
      <c r="N171" s="849">
        <v>17</v>
      </c>
      <c r="O171" s="849">
        <v>10285</v>
      </c>
      <c r="P171" s="837">
        <v>0.94600809418690213</v>
      </c>
      <c r="Q171" s="850">
        <v>605</v>
      </c>
    </row>
    <row r="172" spans="1:17" ht="14.4" customHeight="1" x14ac:dyDescent="0.3">
      <c r="A172" s="831" t="s">
        <v>3109</v>
      </c>
      <c r="B172" s="832" t="s">
        <v>2924</v>
      </c>
      <c r="C172" s="832" t="s">
        <v>2919</v>
      </c>
      <c r="D172" s="832" t="s">
        <v>3010</v>
      </c>
      <c r="E172" s="832" t="s">
        <v>3012</v>
      </c>
      <c r="F172" s="849">
        <v>1</v>
      </c>
      <c r="G172" s="849">
        <v>177</v>
      </c>
      <c r="H172" s="849"/>
      <c r="I172" s="849">
        <v>177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3109</v>
      </c>
      <c r="B173" s="832" t="s">
        <v>2924</v>
      </c>
      <c r="C173" s="832" t="s">
        <v>2919</v>
      </c>
      <c r="D173" s="832" t="s">
        <v>3125</v>
      </c>
      <c r="E173" s="832" t="s">
        <v>3126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1381</v>
      </c>
      <c r="P173" s="837"/>
      <c r="Q173" s="850">
        <v>1381</v>
      </c>
    </row>
    <row r="174" spans="1:17" ht="14.4" customHeight="1" x14ac:dyDescent="0.3">
      <c r="A174" s="831" t="s">
        <v>3109</v>
      </c>
      <c r="B174" s="832" t="s">
        <v>2924</v>
      </c>
      <c r="C174" s="832" t="s">
        <v>2919</v>
      </c>
      <c r="D174" s="832" t="s">
        <v>3127</v>
      </c>
      <c r="E174" s="832" t="s">
        <v>3128</v>
      </c>
      <c r="F174" s="849">
        <v>2</v>
      </c>
      <c r="G174" s="849">
        <v>714</v>
      </c>
      <c r="H174" s="849">
        <v>1.994413407821229</v>
      </c>
      <c r="I174" s="849">
        <v>357</v>
      </c>
      <c r="J174" s="849">
        <v>1</v>
      </c>
      <c r="K174" s="849">
        <v>358</v>
      </c>
      <c r="L174" s="849">
        <v>1</v>
      </c>
      <c r="M174" s="849">
        <v>358</v>
      </c>
      <c r="N174" s="849"/>
      <c r="O174" s="849"/>
      <c r="P174" s="837"/>
      <c r="Q174" s="850"/>
    </row>
    <row r="175" spans="1:17" ht="14.4" customHeight="1" x14ac:dyDescent="0.3">
      <c r="A175" s="831" t="s">
        <v>3129</v>
      </c>
      <c r="B175" s="832" t="s">
        <v>2924</v>
      </c>
      <c r="C175" s="832" t="s">
        <v>2949</v>
      </c>
      <c r="D175" s="832" t="s">
        <v>3110</v>
      </c>
      <c r="E175" s="832" t="s">
        <v>3111</v>
      </c>
      <c r="F175" s="849"/>
      <c r="G175" s="849"/>
      <c r="H175" s="849"/>
      <c r="I175" s="849"/>
      <c r="J175" s="849">
        <v>1</v>
      </c>
      <c r="K175" s="849">
        <v>2310</v>
      </c>
      <c r="L175" s="849">
        <v>1</v>
      </c>
      <c r="M175" s="849">
        <v>2310</v>
      </c>
      <c r="N175" s="849"/>
      <c r="O175" s="849"/>
      <c r="P175" s="837"/>
      <c r="Q175" s="850"/>
    </row>
    <row r="176" spans="1:17" ht="14.4" customHeight="1" x14ac:dyDescent="0.3">
      <c r="A176" s="831" t="s">
        <v>3129</v>
      </c>
      <c r="B176" s="832" t="s">
        <v>2924</v>
      </c>
      <c r="C176" s="832" t="s">
        <v>2949</v>
      </c>
      <c r="D176" s="832" t="s">
        <v>3016</v>
      </c>
      <c r="E176" s="832" t="s">
        <v>3017</v>
      </c>
      <c r="F176" s="849">
        <v>28</v>
      </c>
      <c r="G176" s="849">
        <v>25333</v>
      </c>
      <c r="H176" s="849">
        <v>0.56000000000000005</v>
      </c>
      <c r="I176" s="849">
        <v>904.75</v>
      </c>
      <c r="J176" s="849">
        <v>50</v>
      </c>
      <c r="K176" s="849">
        <v>45237.5</v>
      </c>
      <c r="L176" s="849">
        <v>1</v>
      </c>
      <c r="M176" s="849">
        <v>904.75</v>
      </c>
      <c r="N176" s="849">
        <v>36</v>
      </c>
      <c r="O176" s="849">
        <v>32571</v>
      </c>
      <c r="P176" s="837">
        <v>0.72</v>
      </c>
      <c r="Q176" s="850">
        <v>904.75</v>
      </c>
    </row>
    <row r="177" spans="1:17" ht="14.4" customHeight="1" x14ac:dyDescent="0.3">
      <c r="A177" s="831" t="s">
        <v>3129</v>
      </c>
      <c r="B177" s="832" t="s">
        <v>2924</v>
      </c>
      <c r="C177" s="832" t="s">
        <v>2949</v>
      </c>
      <c r="D177" s="832" t="s">
        <v>2953</v>
      </c>
      <c r="E177" s="832" t="s">
        <v>2954</v>
      </c>
      <c r="F177" s="849">
        <v>1</v>
      </c>
      <c r="G177" s="849">
        <v>242.64</v>
      </c>
      <c r="H177" s="849">
        <v>0.25</v>
      </c>
      <c r="I177" s="849">
        <v>242.64</v>
      </c>
      <c r="J177" s="849">
        <v>4</v>
      </c>
      <c r="K177" s="849">
        <v>970.56</v>
      </c>
      <c r="L177" s="849">
        <v>1</v>
      </c>
      <c r="M177" s="849">
        <v>242.64</v>
      </c>
      <c r="N177" s="849">
        <v>6</v>
      </c>
      <c r="O177" s="849">
        <v>1455.8399999999997</v>
      </c>
      <c r="P177" s="837">
        <v>1.4999999999999998</v>
      </c>
      <c r="Q177" s="850">
        <v>242.63999999999996</v>
      </c>
    </row>
    <row r="178" spans="1:17" ht="14.4" customHeight="1" x14ac:dyDescent="0.3">
      <c r="A178" s="831" t="s">
        <v>3129</v>
      </c>
      <c r="B178" s="832" t="s">
        <v>2924</v>
      </c>
      <c r="C178" s="832" t="s">
        <v>2949</v>
      </c>
      <c r="D178" s="832" t="s">
        <v>2953</v>
      </c>
      <c r="E178" s="832" t="s">
        <v>2955</v>
      </c>
      <c r="F178" s="849">
        <v>6</v>
      </c>
      <c r="G178" s="849">
        <v>1455.8400000000001</v>
      </c>
      <c r="H178" s="849">
        <v>2.0000000000000004</v>
      </c>
      <c r="I178" s="849">
        <v>242.64000000000001</v>
      </c>
      <c r="J178" s="849">
        <v>3</v>
      </c>
      <c r="K178" s="849">
        <v>727.92</v>
      </c>
      <c r="L178" s="849">
        <v>1</v>
      </c>
      <c r="M178" s="849">
        <v>242.64</v>
      </c>
      <c r="N178" s="849">
        <v>5</v>
      </c>
      <c r="O178" s="849">
        <v>1213.1999999999998</v>
      </c>
      <c r="P178" s="837">
        <v>1.6666666666666665</v>
      </c>
      <c r="Q178" s="850">
        <v>242.63999999999996</v>
      </c>
    </row>
    <row r="179" spans="1:17" ht="14.4" customHeight="1" x14ac:dyDescent="0.3">
      <c r="A179" s="831" t="s">
        <v>3129</v>
      </c>
      <c r="B179" s="832" t="s">
        <v>2924</v>
      </c>
      <c r="C179" s="832" t="s">
        <v>2949</v>
      </c>
      <c r="D179" s="832" t="s">
        <v>2956</v>
      </c>
      <c r="E179" s="832" t="s">
        <v>2957</v>
      </c>
      <c r="F179" s="849"/>
      <c r="G179" s="849"/>
      <c r="H179" s="849"/>
      <c r="I179" s="849"/>
      <c r="J179" s="849">
        <v>1</v>
      </c>
      <c r="K179" s="849">
        <v>242.64</v>
      </c>
      <c r="L179" s="849">
        <v>1</v>
      </c>
      <c r="M179" s="849">
        <v>242.64</v>
      </c>
      <c r="N179" s="849"/>
      <c r="O179" s="849"/>
      <c r="P179" s="837"/>
      <c r="Q179" s="850"/>
    </row>
    <row r="180" spans="1:17" ht="14.4" customHeight="1" x14ac:dyDescent="0.3">
      <c r="A180" s="831" t="s">
        <v>3129</v>
      </c>
      <c r="B180" s="832" t="s">
        <v>2924</v>
      </c>
      <c r="C180" s="832" t="s">
        <v>2949</v>
      </c>
      <c r="D180" s="832" t="s">
        <v>2956</v>
      </c>
      <c r="E180" s="832" t="s">
        <v>2958</v>
      </c>
      <c r="F180" s="849">
        <v>1</v>
      </c>
      <c r="G180" s="849">
        <v>242.64</v>
      </c>
      <c r="H180" s="849"/>
      <c r="I180" s="849">
        <v>242.64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3129</v>
      </c>
      <c r="B181" s="832" t="s">
        <v>2924</v>
      </c>
      <c r="C181" s="832" t="s">
        <v>2949</v>
      </c>
      <c r="D181" s="832" t="s">
        <v>2962</v>
      </c>
      <c r="E181" s="832" t="s">
        <v>2960</v>
      </c>
      <c r="F181" s="849">
        <v>5</v>
      </c>
      <c r="G181" s="849">
        <v>2500</v>
      </c>
      <c r="H181" s="849">
        <v>1.6666666666666667</v>
      </c>
      <c r="I181" s="849">
        <v>500</v>
      </c>
      <c r="J181" s="849">
        <v>3</v>
      </c>
      <c r="K181" s="849">
        <v>1500</v>
      </c>
      <c r="L181" s="849">
        <v>1</v>
      </c>
      <c r="M181" s="849">
        <v>500</v>
      </c>
      <c r="N181" s="849"/>
      <c r="O181" s="849"/>
      <c r="P181" s="837"/>
      <c r="Q181" s="850"/>
    </row>
    <row r="182" spans="1:17" ht="14.4" customHeight="1" x14ac:dyDescent="0.3">
      <c r="A182" s="831" t="s">
        <v>3129</v>
      </c>
      <c r="B182" s="832" t="s">
        <v>2924</v>
      </c>
      <c r="C182" s="832" t="s">
        <v>2949</v>
      </c>
      <c r="D182" s="832" t="s">
        <v>3130</v>
      </c>
      <c r="E182" s="832" t="s">
        <v>3131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1557.65</v>
      </c>
      <c r="P182" s="837"/>
      <c r="Q182" s="850">
        <v>1557.65</v>
      </c>
    </row>
    <row r="183" spans="1:17" ht="14.4" customHeight="1" x14ac:dyDescent="0.3">
      <c r="A183" s="831" t="s">
        <v>3129</v>
      </c>
      <c r="B183" s="832" t="s">
        <v>2924</v>
      </c>
      <c r="C183" s="832" t="s">
        <v>2919</v>
      </c>
      <c r="D183" s="832" t="s">
        <v>3083</v>
      </c>
      <c r="E183" s="832" t="s">
        <v>3102</v>
      </c>
      <c r="F183" s="849"/>
      <c r="G183" s="849"/>
      <c r="H183" s="849"/>
      <c r="I183" s="849"/>
      <c r="J183" s="849">
        <v>4</v>
      </c>
      <c r="K183" s="849">
        <v>784</v>
      </c>
      <c r="L183" s="849">
        <v>1</v>
      </c>
      <c r="M183" s="849">
        <v>196</v>
      </c>
      <c r="N183" s="849">
        <v>3</v>
      </c>
      <c r="O183" s="849">
        <v>588</v>
      </c>
      <c r="P183" s="837">
        <v>0.75</v>
      </c>
      <c r="Q183" s="850">
        <v>196</v>
      </c>
    </row>
    <row r="184" spans="1:17" ht="14.4" customHeight="1" x14ac:dyDescent="0.3">
      <c r="A184" s="831" t="s">
        <v>3129</v>
      </c>
      <c r="B184" s="832" t="s">
        <v>2924</v>
      </c>
      <c r="C184" s="832" t="s">
        <v>2919</v>
      </c>
      <c r="D184" s="832" t="s">
        <v>3083</v>
      </c>
      <c r="E184" s="832" t="s">
        <v>3084</v>
      </c>
      <c r="F184" s="849">
        <v>3</v>
      </c>
      <c r="G184" s="849">
        <v>585</v>
      </c>
      <c r="H184" s="849">
        <v>0.74617346938775508</v>
      </c>
      <c r="I184" s="849">
        <v>195</v>
      </c>
      <c r="J184" s="849">
        <v>4</v>
      </c>
      <c r="K184" s="849">
        <v>784</v>
      </c>
      <c r="L184" s="849">
        <v>1</v>
      </c>
      <c r="M184" s="849">
        <v>196</v>
      </c>
      <c r="N184" s="849">
        <v>7</v>
      </c>
      <c r="O184" s="849">
        <v>1372</v>
      </c>
      <c r="P184" s="837">
        <v>1.75</v>
      </c>
      <c r="Q184" s="850">
        <v>196</v>
      </c>
    </row>
    <row r="185" spans="1:17" ht="14.4" customHeight="1" x14ac:dyDescent="0.3">
      <c r="A185" s="831" t="s">
        <v>3129</v>
      </c>
      <c r="B185" s="832" t="s">
        <v>2924</v>
      </c>
      <c r="C185" s="832" t="s">
        <v>2919</v>
      </c>
      <c r="D185" s="832" t="s">
        <v>3085</v>
      </c>
      <c r="E185" s="832" t="s">
        <v>3132</v>
      </c>
      <c r="F185" s="849">
        <v>1</v>
      </c>
      <c r="G185" s="849">
        <v>1158</v>
      </c>
      <c r="H185" s="849"/>
      <c r="I185" s="849">
        <v>1158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3129</v>
      </c>
      <c r="B186" s="832" t="s">
        <v>2924</v>
      </c>
      <c r="C186" s="832" t="s">
        <v>2919</v>
      </c>
      <c r="D186" s="832" t="s">
        <v>3085</v>
      </c>
      <c r="E186" s="832" t="s">
        <v>3086</v>
      </c>
      <c r="F186" s="849">
        <v>1</v>
      </c>
      <c r="G186" s="849">
        <v>1158</v>
      </c>
      <c r="H186" s="849">
        <v>0.33304572907679031</v>
      </c>
      <c r="I186" s="849">
        <v>1158</v>
      </c>
      <c r="J186" s="849">
        <v>3</v>
      </c>
      <c r="K186" s="849">
        <v>3477</v>
      </c>
      <c r="L186" s="849">
        <v>1</v>
      </c>
      <c r="M186" s="849">
        <v>1159</v>
      </c>
      <c r="N186" s="849">
        <v>1</v>
      </c>
      <c r="O186" s="849">
        <v>1160</v>
      </c>
      <c r="P186" s="837">
        <v>0.33362093758987632</v>
      </c>
      <c r="Q186" s="850">
        <v>1160</v>
      </c>
    </row>
    <row r="187" spans="1:17" ht="14.4" customHeight="1" x14ac:dyDescent="0.3">
      <c r="A187" s="831" t="s">
        <v>3129</v>
      </c>
      <c r="B187" s="832" t="s">
        <v>2924</v>
      </c>
      <c r="C187" s="832" t="s">
        <v>2919</v>
      </c>
      <c r="D187" s="832" t="s">
        <v>2978</v>
      </c>
      <c r="E187" s="832" t="s">
        <v>2979</v>
      </c>
      <c r="F187" s="849">
        <v>113</v>
      </c>
      <c r="G187" s="849">
        <v>28363</v>
      </c>
      <c r="H187" s="849">
        <v>0.88976377952755903</v>
      </c>
      <c r="I187" s="849">
        <v>251</v>
      </c>
      <c r="J187" s="849">
        <v>127</v>
      </c>
      <c r="K187" s="849">
        <v>31877</v>
      </c>
      <c r="L187" s="849">
        <v>1</v>
      </c>
      <c r="M187" s="849">
        <v>251</v>
      </c>
      <c r="N187" s="849">
        <v>134</v>
      </c>
      <c r="O187" s="849">
        <v>33768</v>
      </c>
      <c r="P187" s="837">
        <v>1.0593217680459266</v>
      </c>
      <c r="Q187" s="850">
        <v>252</v>
      </c>
    </row>
    <row r="188" spans="1:17" ht="14.4" customHeight="1" x14ac:dyDescent="0.3">
      <c r="A188" s="831" t="s">
        <v>3129</v>
      </c>
      <c r="B188" s="832" t="s">
        <v>2924</v>
      </c>
      <c r="C188" s="832" t="s">
        <v>2919</v>
      </c>
      <c r="D188" s="832" t="s">
        <v>2978</v>
      </c>
      <c r="E188" s="832" t="s">
        <v>2980</v>
      </c>
      <c r="F188" s="849">
        <v>151</v>
      </c>
      <c r="G188" s="849">
        <v>37901</v>
      </c>
      <c r="H188" s="849">
        <v>1.0633802816901408</v>
      </c>
      <c r="I188" s="849">
        <v>251</v>
      </c>
      <c r="J188" s="849">
        <v>142</v>
      </c>
      <c r="K188" s="849">
        <v>35642</v>
      </c>
      <c r="L188" s="849">
        <v>1</v>
      </c>
      <c r="M188" s="849">
        <v>251</v>
      </c>
      <c r="N188" s="849">
        <v>151</v>
      </c>
      <c r="O188" s="849">
        <v>38052</v>
      </c>
      <c r="P188" s="837">
        <v>1.0676168565175916</v>
      </c>
      <c r="Q188" s="850">
        <v>252</v>
      </c>
    </row>
    <row r="189" spans="1:17" ht="14.4" customHeight="1" x14ac:dyDescent="0.3">
      <c r="A189" s="831" t="s">
        <v>3129</v>
      </c>
      <c r="B189" s="832" t="s">
        <v>2924</v>
      </c>
      <c r="C189" s="832" t="s">
        <v>2919</v>
      </c>
      <c r="D189" s="832" t="s">
        <v>3018</v>
      </c>
      <c r="E189" s="832" t="s">
        <v>3019</v>
      </c>
      <c r="F189" s="849">
        <v>153</v>
      </c>
      <c r="G189" s="849">
        <v>19278</v>
      </c>
      <c r="H189" s="849">
        <v>0.92727272727272725</v>
      </c>
      <c r="I189" s="849">
        <v>126</v>
      </c>
      <c r="J189" s="849">
        <v>165</v>
      </c>
      <c r="K189" s="849">
        <v>20790</v>
      </c>
      <c r="L189" s="849">
        <v>1</v>
      </c>
      <c r="M189" s="849">
        <v>126</v>
      </c>
      <c r="N189" s="849">
        <v>206</v>
      </c>
      <c r="O189" s="849">
        <v>26162</v>
      </c>
      <c r="P189" s="837">
        <v>1.2583934583934584</v>
      </c>
      <c r="Q189" s="850">
        <v>127</v>
      </c>
    </row>
    <row r="190" spans="1:17" ht="14.4" customHeight="1" x14ac:dyDescent="0.3">
      <c r="A190" s="831" t="s">
        <v>3129</v>
      </c>
      <c r="B190" s="832" t="s">
        <v>2924</v>
      </c>
      <c r="C190" s="832" t="s">
        <v>2919</v>
      </c>
      <c r="D190" s="832" t="s">
        <v>3018</v>
      </c>
      <c r="E190" s="832" t="s">
        <v>3020</v>
      </c>
      <c r="F190" s="849">
        <v>175</v>
      </c>
      <c r="G190" s="849">
        <v>22050</v>
      </c>
      <c r="H190" s="849">
        <v>1.0670731707317074</v>
      </c>
      <c r="I190" s="849">
        <v>126</v>
      </c>
      <c r="J190" s="849">
        <v>164</v>
      </c>
      <c r="K190" s="849">
        <v>20664</v>
      </c>
      <c r="L190" s="849">
        <v>1</v>
      </c>
      <c r="M190" s="849">
        <v>126</v>
      </c>
      <c r="N190" s="849">
        <v>187</v>
      </c>
      <c r="O190" s="849">
        <v>23749</v>
      </c>
      <c r="P190" s="837">
        <v>1.1492934572202864</v>
      </c>
      <c r="Q190" s="850">
        <v>127</v>
      </c>
    </row>
    <row r="191" spans="1:17" ht="14.4" customHeight="1" x14ac:dyDescent="0.3">
      <c r="A191" s="831" t="s">
        <v>3129</v>
      </c>
      <c r="B191" s="832" t="s">
        <v>2924</v>
      </c>
      <c r="C191" s="832" t="s">
        <v>2919</v>
      </c>
      <c r="D191" s="832" t="s">
        <v>3103</v>
      </c>
      <c r="E191" s="832" t="s">
        <v>3028</v>
      </c>
      <c r="F191" s="849">
        <v>3</v>
      </c>
      <c r="G191" s="849">
        <v>2064</v>
      </c>
      <c r="H191" s="849"/>
      <c r="I191" s="849">
        <v>688</v>
      </c>
      <c r="J191" s="849"/>
      <c r="K191" s="849"/>
      <c r="L191" s="849"/>
      <c r="M191" s="849"/>
      <c r="N191" s="849">
        <v>11</v>
      </c>
      <c r="O191" s="849">
        <v>7579</v>
      </c>
      <c r="P191" s="837"/>
      <c r="Q191" s="850">
        <v>689</v>
      </c>
    </row>
    <row r="192" spans="1:17" ht="14.4" customHeight="1" x14ac:dyDescent="0.3">
      <c r="A192" s="831" t="s">
        <v>3129</v>
      </c>
      <c r="B192" s="832" t="s">
        <v>2924</v>
      </c>
      <c r="C192" s="832" t="s">
        <v>2919</v>
      </c>
      <c r="D192" s="832" t="s">
        <v>3026</v>
      </c>
      <c r="E192" s="832" t="s">
        <v>3025</v>
      </c>
      <c r="F192" s="849">
        <v>8</v>
      </c>
      <c r="G192" s="849">
        <v>4544</v>
      </c>
      <c r="H192" s="849">
        <v>2.6666666666666665</v>
      </c>
      <c r="I192" s="849">
        <v>568</v>
      </c>
      <c r="J192" s="849">
        <v>3</v>
      </c>
      <c r="K192" s="849">
        <v>1704</v>
      </c>
      <c r="L192" s="849">
        <v>1</v>
      </c>
      <c r="M192" s="849">
        <v>568</v>
      </c>
      <c r="N192" s="849"/>
      <c r="O192" s="849"/>
      <c r="P192" s="837"/>
      <c r="Q192" s="850"/>
    </row>
    <row r="193" spans="1:17" ht="14.4" customHeight="1" x14ac:dyDescent="0.3">
      <c r="A193" s="831" t="s">
        <v>3129</v>
      </c>
      <c r="B193" s="832" t="s">
        <v>2924</v>
      </c>
      <c r="C193" s="832" t="s">
        <v>2919</v>
      </c>
      <c r="D193" s="832" t="s">
        <v>3027</v>
      </c>
      <c r="E193" s="832" t="s">
        <v>3028</v>
      </c>
      <c r="F193" s="849">
        <v>54</v>
      </c>
      <c r="G193" s="849">
        <v>41094</v>
      </c>
      <c r="H193" s="849">
        <v>1.2857142857142858</v>
      </c>
      <c r="I193" s="849">
        <v>761</v>
      </c>
      <c r="J193" s="849">
        <v>42</v>
      </c>
      <c r="K193" s="849">
        <v>31962</v>
      </c>
      <c r="L193" s="849">
        <v>1</v>
      </c>
      <c r="M193" s="849">
        <v>761</v>
      </c>
      <c r="N193" s="849">
        <v>29</v>
      </c>
      <c r="O193" s="849">
        <v>22098</v>
      </c>
      <c r="P193" s="837">
        <v>0.69138351792753894</v>
      </c>
      <c r="Q193" s="850">
        <v>762</v>
      </c>
    </row>
    <row r="194" spans="1:17" ht="14.4" customHeight="1" x14ac:dyDescent="0.3">
      <c r="A194" s="831" t="s">
        <v>3129</v>
      </c>
      <c r="B194" s="832" t="s">
        <v>2924</v>
      </c>
      <c r="C194" s="832" t="s">
        <v>2919</v>
      </c>
      <c r="D194" s="832" t="s">
        <v>3087</v>
      </c>
      <c r="E194" s="832" t="s">
        <v>3088</v>
      </c>
      <c r="F194" s="849">
        <v>152</v>
      </c>
      <c r="G194" s="849">
        <v>124336</v>
      </c>
      <c r="H194" s="849">
        <v>0.83977900552486184</v>
      </c>
      <c r="I194" s="849">
        <v>818</v>
      </c>
      <c r="J194" s="849">
        <v>181</v>
      </c>
      <c r="K194" s="849">
        <v>148058</v>
      </c>
      <c r="L194" s="849">
        <v>1</v>
      </c>
      <c r="M194" s="849">
        <v>818</v>
      </c>
      <c r="N194" s="849">
        <v>151</v>
      </c>
      <c r="O194" s="849">
        <v>123669</v>
      </c>
      <c r="P194" s="837">
        <v>0.83527401423766356</v>
      </c>
      <c r="Q194" s="850">
        <v>819</v>
      </c>
    </row>
    <row r="195" spans="1:17" ht="14.4" customHeight="1" x14ac:dyDescent="0.3">
      <c r="A195" s="831" t="s">
        <v>3129</v>
      </c>
      <c r="B195" s="832" t="s">
        <v>2924</v>
      </c>
      <c r="C195" s="832" t="s">
        <v>2919</v>
      </c>
      <c r="D195" s="832" t="s">
        <v>3087</v>
      </c>
      <c r="E195" s="832" t="s">
        <v>3089</v>
      </c>
      <c r="F195" s="849">
        <v>200</v>
      </c>
      <c r="G195" s="849">
        <v>163600</v>
      </c>
      <c r="H195" s="849">
        <v>1.3422818791946309</v>
      </c>
      <c r="I195" s="849">
        <v>818</v>
      </c>
      <c r="J195" s="849">
        <v>149</v>
      </c>
      <c r="K195" s="849">
        <v>121882</v>
      </c>
      <c r="L195" s="849">
        <v>1</v>
      </c>
      <c r="M195" s="849">
        <v>818</v>
      </c>
      <c r="N195" s="849">
        <v>113</v>
      </c>
      <c r="O195" s="849">
        <v>92547</v>
      </c>
      <c r="P195" s="837">
        <v>0.75931638798181844</v>
      </c>
      <c r="Q195" s="850">
        <v>819</v>
      </c>
    </row>
    <row r="196" spans="1:17" ht="14.4" customHeight="1" x14ac:dyDescent="0.3">
      <c r="A196" s="831" t="s">
        <v>3129</v>
      </c>
      <c r="B196" s="832" t="s">
        <v>2924</v>
      </c>
      <c r="C196" s="832" t="s">
        <v>2919</v>
      </c>
      <c r="D196" s="832" t="s">
        <v>3029</v>
      </c>
      <c r="E196" s="832" t="s">
        <v>3030</v>
      </c>
      <c r="F196" s="849">
        <v>3</v>
      </c>
      <c r="G196" s="849">
        <v>1386</v>
      </c>
      <c r="H196" s="849"/>
      <c r="I196" s="849">
        <v>462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3129</v>
      </c>
      <c r="B197" s="832" t="s">
        <v>2924</v>
      </c>
      <c r="C197" s="832" t="s">
        <v>2919</v>
      </c>
      <c r="D197" s="832" t="s">
        <v>3029</v>
      </c>
      <c r="E197" s="832" t="s">
        <v>3031</v>
      </c>
      <c r="F197" s="849">
        <v>2</v>
      </c>
      <c r="G197" s="849">
        <v>924</v>
      </c>
      <c r="H197" s="849"/>
      <c r="I197" s="849">
        <v>462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3129</v>
      </c>
      <c r="B198" s="832" t="s">
        <v>2924</v>
      </c>
      <c r="C198" s="832" t="s">
        <v>2919</v>
      </c>
      <c r="D198" s="832" t="s">
        <v>3032</v>
      </c>
      <c r="E198" s="832" t="s">
        <v>3008</v>
      </c>
      <c r="F198" s="849">
        <v>1</v>
      </c>
      <c r="G198" s="849">
        <v>446</v>
      </c>
      <c r="H198" s="849">
        <v>0.25</v>
      </c>
      <c r="I198" s="849">
        <v>446</v>
      </c>
      <c r="J198" s="849">
        <v>4</v>
      </c>
      <c r="K198" s="849">
        <v>1784</v>
      </c>
      <c r="L198" s="849">
        <v>1</v>
      </c>
      <c r="M198" s="849">
        <v>446</v>
      </c>
      <c r="N198" s="849">
        <v>6</v>
      </c>
      <c r="O198" s="849">
        <v>2682</v>
      </c>
      <c r="P198" s="837">
        <v>1.5033632286995515</v>
      </c>
      <c r="Q198" s="850">
        <v>447</v>
      </c>
    </row>
    <row r="199" spans="1:17" ht="14.4" customHeight="1" x14ac:dyDescent="0.3">
      <c r="A199" s="831" t="s">
        <v>3129</v>
      </c>
      <c r="B199" s="832" t="s">
        <v>2924</v>
      </c>
      <c r="C199" s="832" t="s">
        <v>2919</v>
      </c>
      <c r="D199" s="832" t="s">
        <v>3032</v>
      </c>
      <c r="E199" s="832" t="s">
        <v>3009</v>
      </c>
      <c r="F199" s="849">
        <v>9</v>
      </c>
      <c r="G199" s="849">
        <v>4014</v>
      </c>
      <c r="H199" s="849">
        <v>1.5</v>
      </c>
      <c r="I199" s="849">
        <v>446</v>
      </c>
      <c r="J199" s="849">
        <v>6</v>
      </c>
      <c r="K199" s="849">
        <v>2676</v>
      </c>
      <c r="L199" s="849">
        <v>1</v>
      </c>
      <c r="M199" s="849">
        <v>446</v>
      </c>
      <c r="N199" s="849">
        <v>7</v>
      </c>
      <c r="O199" s="849">
        <v>3129</v>
      </c>
      <c r="P199" s="837">
        <v>1.1692825112107623</v>
      </c>
      <c r="Q199" s="850">
        <v>447</v>
      </c>
    </row>
    <row r="200" spans="1:17" ht="14.4" customHeight="1" x14ac:dyDescent="0.3">
      <c r="A200" s="831" t="s">
        <v>3129</v>
      </c>
      <c r="B200" s="832" t="s">
        <v>2924</v>
      </c>
      <c r="C200" s="832" t="s">
        <v>2919</v>
      </c>
      <c r="D200" s="832" t="s">
        <v>3033</v>
      </c>
      <c r="E200" s="832" t="s">
        <v>3006</v>
      </c>
      <c r="F200" s="849">
        <v>19</v>
      </c>
      <c r="G200" s="849">
        <v>13832</v>
      </c>
      <c r="H200" s="849">
        <v>1.1176470588235294</v>
      </c>
      <c r="I200" s="849">
        <v>728</v>
      </c>
      <c r="J200" s="849">
        <v>17</v>
      </c>
      <c r="K200" s="849">
        <v>12376</v>
      </c>
      <c r="L200" s="849">
        <v>1</v>
      </c>
      <c r="M200" s="849">
        <v>728</v>
      </c>
      <c r="N200" s="849">
        <v>25</v>
      </c>
      <c r="O200" s="849">
        <v>18250</v>
      </c>
      <c r="P200" s="837">
        <v>1.4746283128636071</v>
      </c>
      <c r="Q200" s="850">
        <v>730</v>
      </c>
    </row>
    <row r="201" spans="1:17" ht="14.4" customHeight="1" x14ac:dyDescent="0.3">
      <c r="A201" s="831" t="s">
        <v>3129</v>
      </c>
      <c r="B201" s="832" t="s">
        <v>2924</v>
      </c>
      <c r="C201" s="832" t="s">
        <v>2919</v>
      </c>
      <c r="D201" s="832" t="s">
        <v>3036</v>
      </c>
      <c r="E201" s="832" t="s">
        <v>3037</v>
      </c>
      <c r="F201" s="849">
        <v>48</v>
      </c>
      <c r="G201" s="849">
        <v>10320</v>
      </c>
      <c r="H201" s="849">
        <v>0.7384615384615385</v>
      </c>
      <c r="I201" s="849">
        <v>215</v>
      </c>
      <c r="J201" s="849">
        <v>65</v>
      </c>
      <c r="K201" s="849">
        <v>13975</v>
      </c>
      <c r="L201" s="849">
        <v>1</v>
      </c>
      <c r="M201" s="849">
        <v>215</v>
      </c>
      <c r="N201" s="849">
        <v>44</v>
      </c>
      <c r="O201" s="849">
        <v>9460</v>
      </c>
      <c r="P201" s="837">
        <v>0.67692307692307696</v>
      </c>
      <c r="Q201" s="850">
        <v>215</v>
      </c>
    </row>
    <row r="202" spans="1:17" ht="14.4" customHeight="1" x14ac:dyDescent="0.3">
      <c r="A202" s="831" t="s">
        <v>3129</v>
      </c>
      <c r="B202" s="832" t="s">
        <v>2924</v>
      </c>
      <c r="C202" s="832" t="s">
        <v>2919</v>
      </c>
      <c r="D202" s="832" t="s">
        <v>3036</v>
      </c>
      <c r="E202" s="832" t="s">
        <v>3038</v>
      </c>
      <c r="F202" s="849">
        <v>64</v>
      </c>
      <c r="G202" s="849">
        <v>13760</v>
      </c>
      <c r="H202" s="849">
        <v>0.92753623188405798</v>
      </c>
      <c r="I202" s="849">
        <v>215</v>
      </c>
      <c r="J202" s="849">
        <v>69</v>
      </c>
      <c r="K202" s="849">
        <v>14835</v>
      </c>
      <c r="L202" s="849">
        <v>1</v>
      </c>
      <c r="M202" s="849">
        <v>215</v>
      </c>
      <c r="N202" s="849">
        <v>50</v>
      </c>
      <c r="O202" s="849">
        <v>10750</v>
      </c>
      <c r="P202" s="837">
        <v>0.72463768115942029</v>
      </c>
      <c r="Q202" s="850">
        <v>215</v>
      </c>
    </row>
    <row r="203" spans="1:17" ht="14.4" customHeight="1" x14ac:dyDescent="0.3">
      <c r="A203" s="831" t="s">
        <v>3129</v>
      </c>
      <c r="B203" s="832" t="s">
        <v>2924</v>
      </c>
      <c r="C203" s="832" t="s">
        <v>2919</v>
      </c>
      <c r="D203" s="832" t="s">
        <v>2984</v>
      </c>
      <c r="E203" s="832" t="s">
        <v>2985</v>
      </c>
      <c r="F203" s="849">
        <v>1</v>
      </c>
      <c r="G203" s="849">
        <v>354</v>
      </c>
      <c r="H203" s="849">
        <v>0.9971830985915493</v>
      </c>
      <c r="I203" s="849">
        <v>354</v>
      </c>
      <c r="J203" s="849">
        <v>1</v>
      </c>
      <c r="K203" s="849">
        <v>355</v>
      </c>
      <c r="L203" s="849">
        <v>1</v>
      </c>
      <c r="M203" s="849">
        <v>355</v>
      </c>
      <c r="N203" s="849"/>
      <c r="O203" s="849"/>
      <c r="P203" s="837"/>
      <c r="Q203" s="850"/>
    </row>
    <row r="204" spans="1:17" ht="14.4" customHeight="1" x14ac:dyDescent="0.3">
      <c r="A204" s="831" t="s">
        <v>3129</v>
      </c>
      <c r="B204" s="832" t="s">
        <v>2924</v>
      </c>
      <c r="C204" s="832" t="s">
        <v>2919</v>
      </c>
      <c r="D204" s="832" t="s">
        <v>3039</v>
      </c>
      <c r="E204" s="832" t="s">
        <v>3040</v>
      </c>
      <c r="F204" s="849">
        <v>267</v>
      </c>
      <c r="G204" s="849">
        <v>22695</v>
      </c>
      <c r="H204" s="849">
        <v>0.79940119760479045</v>
      </c>
      <c r="I204" s="849">
        <v>85</v>
      </c>
      <c r="J204" s="849">
        <v>334</v>
      </c>
      <c r="K204" s="849">
        <v>28390</v>
      </c>
      <c r="L204" s="849">
        <v>1</v>
      </c>
      <c r="M204" s="849">
        <v>85</v>
      </c>
      <c r="N204" s="849">
        <v>249</v>
      </c>
      <c r="O204" s="849">
        <v>21414</v>
      </c>
      <c r="P204" s="837">
        <v>0.75427967594223322</v>
      </c>
      <c r="Q204" s="850">
        <v>86</v>
      </c>
    </row>
    <row r="205" spans="1:17" ht="14.4" customHeight="1" x14ac:dyDescent="0.3">
      <c r="A205" s="831" t="s">
        <v>3129</v>
      </c>
      <c r="B205" s="832" t="s">
        <v>2924</v>
      </c>
      <c r="C205" s="832" t="s">
        <v>2919</v>
      </c>
      <c r="D205" s="832" t="s">
        <v>3039</v>
      </c>
      <c r="E205" s="832" t="s">
        <v>3041</v>
      </c>
      <c r="F205" s="849">
        <v>303</v>
      </c>
      <c r="G205" s="849">
        <v>25755</v>
      </c>
      <c r="H205" s="849">
        <v>0.92097264437689974</v>
      </c>
      <c r="I205" s="849">
        <v>85</v>
      </c>
      <c r="J205" s="849">
        <v>329</v>
      </c>
      <c r="K205" s="849">
        <v>27965</v>
      </c>
      <c r="L205" s="849">
        <v>1</v>
      </c>
      <c r="M205" s="849">
        <v>85</v>
      </c>
      <c r="N205" s="849">
        <v>326</v>
      </c>
      <c r="O205" s="849">
        <v>28036</v>
      </c>
      <c r="P205" s="837">
        <v>1.0025388878955839</v>
      </c>
      <c r="Q205" s="850">
        <v>86</v>
      </c>
    </row>
    <row r="206" spans="1:17" ht="14.4" customHeight="1" x14ac:dyDescent="0.3">
      <c r="A206" s="831" t="s">
        <v>3129</v>
      </c>
      <c r="B206" s="832" t="s">
        <v>2924</v>
      </c>
      <c r="C206" s="832" t="s">
        <v>2919</v>
      </c>
      <c r="D206" s="832" t="s">
        <v>3104</v>
      </c>
      <c r="E206" s="832" t="s">
        <v>3105</v>
      </c>
      <c r="F206" s="849">
        <v>1</v>
      </c>
      <c r="G206" s="849">
        <v>719</v>
      </c>
      <c r="H206" s="849">
        <v>0.24965277777777778</v>
      </c>
      <c r="I206" s="849">
        <v>719</v>
      </c>
      <c r="J206" s="849">
        <v>4</v>
      </c>
      <c r="K206" s="849">
        <v>2880</v>
      </c>
      <c r="L206" s="849">
        <v>1</v>
      </c>
      <c r="M206" s="849">
        <v>720</v>
      </c>
      <c r="N206" s="849"/>
      <c r="O206" s="849"/>
      <c r="P206" s="837"/>
      <c r="Q206" s="850"/>
    </row>
    <row r="207" spans="1:17" ht="14.4" customHeight="1" x14ac:dyDescent="0.3">
      <c r="A207" s="831" t="s">
        <v>3129</v>
      </c>
      <c r="B207" s="832" t="s">
        <v>2924</v>
      </c>
      <c r="C207" s="832" t="s">
        <v>2919</v>
      </c>
      <c r="D207" s="832" t="s">
        <v>3104</v>
      </c>
      <c r="E207" s="832" t="s">
        <v>3106</v>
      </c>
      <c r="F207" s="849">
        <v>1</v>
      </c>
      <c r="G207" s="849">
        <v>719</v>
      </c>
      <c r="H207" s="849">
        <v>0.99861111111111112</v>
      </c>
      <c r="I207" s="849">
        <v>719</v>
      </c>
      <c r="J207" s="849">
        <v>1</v>
      </c>
      <c r="K207" s="849">
        <v>720</v>
      </c>
      <c r="L207" s="849">
        <v>1</v>
      </c>
      <c r="M207" s="849">
        <v>720</v>
      </c>
      <c r="N207" s="849"/>
      <c r="O207" s="849"/>
      <c r="P207" s="837"/>
      <c r="Q207" s="850"/>
    </row>
    <row r="208" spans="1:17" ht="14.4" customHeight="1" x14ac:dyDescent="0.3">
      <c r="A208" s="831" t="s">
        <v>3129</v>
      </c>
      <c r="B208" s="832" t="s">
        <v>2924</v>
      </c>
      <c r="C208" s="832" t="s">
        <v>2919</v>
      </c>
      <c r="D208" s="832" t="s">
        <v>3090</v>
      </c>
      <c r="E208" s="832" t="s">
        <v>3088</v>
      </c>
      <c r="F208" s="849">
        <v>49</v>
      </c>
      <c r="G208" s="849">
        <v>46648</v>
      </c>
      <c r="H208" s="849">
        <v>0.52127659574468088</v>
      </c>
      <c r="I208" s="849">
        <v>952</v>
      </c>
      <c r="J208" s="849">
        <v>94</v>
      </c>
      <c r="K208" s="849">
        <v>89488</v>
      </c>
      <c r="L208" s="849">
        <v>1</v>
      </c>
      <c r="M208" s="849">
        <v>952</v>
      </c>
      <c r="N208" s="849">
        <v>28</v>
      </c>
      <c r="O208" s="849">
        <v>26684</v>
      </c>
      <c r="P208" s="837">
        <v>0.29818523153942428</v>
      </c>
      <c r="Q208" s="850">
        <v>953</v>
      </c>
    </row>
    <row r="209" spans="1:17" ht="14.4" customHeight="1" x14ac:dyDescent="0.3">
      <c r="A209" s="831" t="s">
        <v>3129</v>
      </c>
      <c r="B209" s="832" t="s">
        <v>2924</v>
      </c>
      <c r="C209" s="832" t="s">
        <v>2919</v>
      </c>
      <c r="D209" s="832" t="s">
        <v>3090</v>
      </c>
      <c r="E209" s="832" t="s">
        <v>3089</v>
      </c>
      <c r="F209" s="849">
        <v>56</v>
      </c>
      <c r="G209" s="849">
        <v>53312</v>
      </c>
      <c r="H209" s="849">
        <v>0.53846153846153844</v>
      </c>
      <c r="I209" s="849">
        <v>952</v>
      </c>
      <c r="J209" s="849">
        <v>104</v>
      </c>
      <c r="K209" s="849">
        <v>99008</v>
      </c>
      <c r="L209" s="849">
        <v>1</v>
      </c>
      <c r="M209" s="849">
        <v>952</v>
      </c>
      <c r="N209" s="849">
        <v>83</v>
      </c>
      <c r="O209" s="849">
        <v>79099</v>
      </c>
      <c r="P209" s="837">
        <v>0.79891523917259211</v>
      </c>
      <c r="Q209" s="850">
        <v>953</v>
      </c>
    </row>
    <row r="210" spans="1:17" ht="14.4" customHeight="1" x14ac:dyDescent="0.3">
      <c r="A210" s="831" t="s">
        <v>3129</v>
      </c>
      <c r="B210" s="832" t="s">
        <v>2924</v>
      </c>
      <c r="C210" s="832" t="s">
        <v>2919</v>
      </c>
      <c r="D210" s="832" t="s">
        <v>2993</v>
      </c>
      <c r="E210" s="832" t="s">
        <v>2994</v>
      </c>
      <c r="F210" s="849">
        <v>16</v>
      </c>
      <c r="G210" s="849">
        <v>1920</v>
      </c>
      <c r="H210" s="849">
        <v>1.6</v>
      </c>
      <c r="I210" s="849">
        <v>120</v>
      </c>
      <c r="J210" s="849">
        <v>10</v>
      </c>
      <c r="K210" s="849">
        <v>1200</v>
      </c>
      <c r="L210" s="849">
        <v>1</v>
      </c>
      <c r="M210" s="849">
        <v>120</v>
      </c>
      <c r="N210" s="849"/>
      <c r="O210" s="849"/>
      <c r="P210" s="837"/>
      <c r="Q210" s="850"/>
    </row>
    <row r="211" spans="1:17" ht="14.4" customHeight="1" x14ac:dyDescent="0.3">
      <c r="A211" s="831" t="s">
        <v>3129</v>
      </c>
      <c r="B211" s="832" t="s">
        <v>2924</v>
      </c>
      <c r="C211" s="832" t="s">
        <v>2919</v>
      </c>
      <c r="D211" s="832" t="s">
        <v>2993</v>
      </c>
      <c r="E211" s="832" t="s">
        <v>2995</v>
      </c>
      <c r="F211" s="849">
        <v>1</v>
      </c>
      <c r="G211" s="849">
        <v>120</v>
      </c>
      <c r="H211" s="849">
        <v>0.25</v>
      </c>
      <c r="I211" s="849">
        <v>120</v>
      </c>
      <c r="J211" s="849">
        <v>4</v>
      </c>
      <c r="K211" s="849">
        <v>480</v>
      </c>
      <c r="L211" s="849">
        <v>1</v>
      </c>
      <c r="M211" s="849">
        <v>120</v>
      </c>
      <c r="N211" s="849">
        <v>2</v>
      </c>
      <c r="O211" s="849">
        <v>242</v>
      </c>
      <c r="P211" s="837">
        <v>0.50416666666666665</v>
      </c>
      <c r="Q211" s="850">
        <v>121</v>
      </c>
    </row>
    <row r="212" spans="1:17" ht="14.4" customHeight="1" x14ac:dyDescent="0.3">
      <c r="A212" s="831" t="s">
        <v>3129</v>
      </c>
      <c r="B212" s="832" t="s">
        <v>2924</v>
      </c>
      <c r="C212" s="832" t="s">
        <v>2919</v>
      </c>
      <c r="D212" s="832" t="s">
        <v>3091</v>
      </c>
      <c r="E212" s="832" t="s">
        <v>3088</v>
      </c>
      <c r="F212" s="849">
        <v>5</v>
      </c>
      <c r="G212" s="849">
        <v>3725</v>
      </c>
      <c r="H212" s="849">
        <v>2.5</v>
      </c>
      <c r="I212" s="849">
        <v>745</v>
      </c>
      <c r="J212" s="849">
        <v>2</v>
      </c>
      <c r="K212" s="849">
        <v>1490</v>
      </c>
      <c r="L212" s="849">
        <v>1</v>
      </c>
      <c r="M212" s="849">
        <v>745</v>
      </c>
      <c r="N212" s="849">
        <v>44</v>
      </c>
      <c r="O212" s="849">
        <v>32824</v>
      </c>
      <c r="P212" s="837">
        <v>22.029530201342283</v>
      </c>
      <c r="Q212" s="850">
        <v>746</v>
      </c>
    </row>
    <row r="213" spans="1:17" ht="14.4" customHeight="1" x14ac:dyDescent="0.3">
      <c r="A213" s="831" t="s">
        <v>3129</v>
      </c>
      <c r="B213" s="832" t="s">
        <v>2924</v>
      </c>
      <c r="C213" s="832" t="s">
        <v>2919</v>
      </c>
      <c r="D213" s="832" t="s">
        <v>3091</v>
      </c>
      <c r="E213" s="832" t="s">
        <v>3089</v>
      </c>
      <c r="F213" s="849"/>
      <c r="G213" s="849"/>
      <c r="H213" s="849"/>
      <c r="I213" s="849"/>
      <c r="J213" s="849">
        <v>16</v>
      </c>
      <c r="K213" s="849">
        <v>11920</v>
      </c>
      <c r="L213" s="849">
        <v>1</v>
      </c>
      <c r="M213" s="849">
        <v>745</v>
      </c>
      <c r="N213" s="849">
        <v>64</v>
      </c>
      <c r="O213" s="849">
        <v>47744</v>
      </c>
      <c r="P213" s="837">
        <v>4.0053691275167784</v>
      </c>
      <c r="Q213" s="850">
        <v>746</v>
      </c>
    </row>
    <row r="214" spans="1:17" ht="14.4" customHeight="1" x14ac:dyDescent="0.3">
      <c r="A214" s="831" t="s">
        <v>3129</v>
      </c>
      <c r="B214" s="832" t="s">
        <v>2924</v>
      </c>
      <c r="C214" s="832" t="s">
        <v>2919</v>
      </c>
      <c r="D214" s="832" t="s">
        <v>3118</v>
      </c>
      <c r="E214" s="832" t="s">
        <v>3119</v>
      </c>
      <c r="F214" s="849">
        <v>1</v>
      </c>
      <c r="G214" s="849">
        <v>58</v>
      </c>
      <c r="H214" s="849">
        <v>1</v>
      </c>
      <c r="I214" s="849">
        <v>58</v>
      </c>
      <c r="J214" s="849">
        <v>1</v>
      </c>
      <c r="K214" s="849">
        <v>58</v>
      </c>
      <c r="L214" s="849">
        <v>1</v>
      </c>
      <c r="M214" s="849">
        <v>58</v>
      </c>
      <c r="N214" s="849">
        <v>1</v>
      </c>
      <c r="O214" s="849">
        <v>58</v>
      </c>
      <c r="P214" s="837">
        <v>1</v>
      </c>
      <c r="Q214" s="850">
        <v>58</v>
      </c>
    </row>
    <row r="215" spans="1:17" ht="14.4" customHeight="1" x14ac:dyDescent="0.3">
      <c r="A215" s="831" t="s">
        <v>3129</v>
      </c>
      <c r="B215" s="832" t="s">
        <v>2924</v>
      </c>
      <c r="C215" s="832" t="s">
        <v>2919</v>
      </c>
      <c r="D215" s="832" t="s">
        <v>3118</v>
      </c>
      <c r="E215" s="832" t="s">
        <v>3120</v>
      </c>
      <c r="F215" s="849"/>
      <c r="G215" s="849"/>
      <c r="H215" s="849"/>
      <c r="I215" s="849"/>
      <c r="J215" s="849">
        <v>1</v>
      </c>
      <c r="K215" s="849">
        <v>58</v>
      </c>
      <c r="L215" s="849">
        <v>1</v>
      </c>
      <c r="M215" s="849">
        <v>58</v>
      </c>
      <c r="N215" s="849"/>
      <c r="O215" s="849"/>
      <c r="P215" s="837"/>
      <c r="Q215" s="850"/>
    </row>
    <row r="216" spans="1:17" ht="14.4" customHeight="1" x14ac:dyDescent="0.3">
      <c r="A216" s="831" t="s">
        <v>3129</v>
      </c>
      <c r="B216" s="832" t="s">
        <v>2924</v>
      </c>
      <c r="C216" s="832" t="s">
        <v>2919</v>
      </c>
      <c r="D216" s="832" t="s">
        <v>3092</v>
      </c>
      <c r="E216" s="832" t="s">
        <v>3093</v>
      </c>
      <c r="F216" s="849">
        <v>52</v>
      </c>
      <c r="G216" s="849">
        <v>28236</v>
      </c>
      <c r="H216" s="849">
        <v>0.9285714285714286</v>
      </c>
      <c r="I216" s="849">
        <v>543</v>
      </c>
      <c r="J216" s="849">
        <v>56</v>
      </c>
      <c r="K216" s="849">
        <v>30408</v>
      </c>
      <c r="L216" s="849">
        <v>1</v>
      </c>
      <c r="M216" s="849">
        <v>543</v>
      </c>
      <c r="N216" s="849">
        <v>45</v>
      </c>
      <c r="O216" s="849">
        <v>24480</v>
      </c>
      <c r="P216" s="837">
        <v>0.80505130228887134</v>
      </c>
      <c r="Q216" s="850">
        <v>544</v>
      </c>
    </row>
    <row r="217" spans="1:17" ht="14.4" customHeight="1" x14ac:dyDescent="0.3">
      <c r="A217" s="831" t="s">
        <v>3129</v>
      </c>
      <c r="B217" s="832" t="s">
        <v>2924</v>
      </c>
      <c r="C217" s="832" t="s">
        <v>2919</v>
      </c>
      <c r="D217" s="832" t="s">
        <v>3042</v>
      </c>
      <c r="E217" s="832" t="s">
        <v>3044</v>
      </c>
      <c r="F217" s="849">
        <v>1</v>
      </c>
      <c r="G217" s="849">
        <v>307</v>
      </c>
      <c r="H217" s="849"/>
      <c r="I217" s="849">
        <v>307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3129</v>
      </c>
      <c r="B218" s="832" t="s">
        <v>2924</v>
      </c>
      <c r="C218" s="832" t="s">
        <v>2919</v>
      </c>
      <c r="D218" s="832" t="s">
        <v>3054</v>
      </c>
      <c r="E218" s="832" t="s">
        <v>3037</v>
      </c>
      <c r="F218" s="849">
        <v>2</v>
      </c>
      <c r="G218" s="849">
        <v>356</v>
      </c>
      <c r="H218" s="849">
        <v>2</v>
      </c>
      <c r="I218" s="849">
        <v>178</v>
      </c>
      <c r="J218" s="849">
        <v>1</v>
      </c>
      <c r="K218" s="849">
        <v>178</v>
      </c>
      <c r="L218" s="849">
        <v>1</v>
      </c>
      <c r="M218" s="849">
        <v>178</v>
      </c>
      <c r="N218" s="849">
        <v>15</v>
      </c>
      <c r="O218" s="849">
        <v>2685</v>
      </c>
      <c r="P218" s="837">
        <v>15.084269662921349</v>
      </c>
      <c r="Q218" s="850">
        <v>179</v>
      </c>
    </row>
    <row r="219" spans="1:17" ht="14.4" customHeight="1" x14ac:dyDescent="0.3">
      <c r="A219" s="831" t="s">
        <v>3129</v>
      </c>
      <c r="B219" s="832" t="s">
        <v>2924</v>
      </c>
      <c r="C219" s="832" t="s">
        <v>2919</v>
      </c>
      <c r="D219" s="832" t="s">
        <v>3054</v>
      </c>
      <c r="E219" s="832" t="s">
        <v>3038</v>
      </c>
      <c r="F219" s="849"/>
      <c r="G219" s="849"/>
      <c r="H219" s="849"/>
      <c r="I219" s="849"/>
      <c r="J219" s="849">
        <v>5</v>
      </c>
      <c r="K219" s="849">
        <v>890</v>
      </c>
      <c r="L219" s="849">
        <v>1</v>
      </c>
      <c r="M219" s="849">
        <v>178</v>
      </c>
      <c r="N219" s="849">
        <v>21</v>
      </c>
      <c r="O219" s="849">
        <v>3759</v>
      </c>
      <c r="P219" s="837">
        <v>4.2235955056179773</v>
      </c>
      <c r="Q219" s="850">
        <v>179</v>
      </c>
    </row>
    <row r="220" spans="1:17" ht="14.4" customHeight="1" x14ac:dyDescent="0.3">
      <c r="A220" s="831" t="s">
        <v>3129</v>
      </c>
      <c r="B220" s="832" t="s">
        <v>2924</v>
      </c>
      <c r="C220" s="832" t="s">
        <v>2919</v>
      </c>
      <c r="D220" s="832" t="s">
        <v>3045</v>
      </c>
      <c r="E220" s="832" t="s">
        <v>3043</v>
      </c>
      <c r="F220" s="849">
        <v>4</v>
      </c>
      <c r="G220" s="849">
        <v>1520</v>
      </c>
      <c r="H220" s="849">
        <v>0.33333333333333331</v>
      </c>
      <c r="I220" s="849">
        <v>380</v>
      </c>
      <c r="J220" s="849">
        <v>12</v>
      </c>
      <c r="K220" s="849">
        <v>4560</v>
      </c>
      <c r="L220" s="849">
        <v>1</v>
      </c>
      <c r="M220" s="849">
        <v>380</v>
      </c>
      <c r="N220" s="849">
        <v>1</v>
      </c>
      <c r="O220" s="849">
        <v>381</v>
      </c>
      <c r="P220" s="837">
        <v>8.3552631578947364E-2</v>
      </c>
      <c r="Q220" s="850">
        <v>381</v>
      </c>
    </row>
    <row r="221" spans="1:17" ht="14.4" customHeight="1" x14ac:dyDescent="0.3">
      <c r="A221" s="831" t="s">
        <v>3129</v>
      </c>
      <c r="B221" s="832" t="s">
        <v>2924</v>
      </c>
      <c r="C221" s="832" t="s">
        <v>2919</v>
      </c>
      <c r="D221" s="832" t="s">
        <v>3045</v>
      </c>
      <c r="E221" s="832" t="s">
        <v>3044</v>
      </c>
      <c r="F221" s="849">
        <v>19</v>
      </c>
      <c r="G221" s="849">
        <v>7220</v>
      </c>
      <c r="H221" s="849">
        <v>2.375</v>
      </c>
      <c r="I221" s="849">
        <v>380</v>
      </c>
      <c r="J221" s="849">
        <v>8</v>
      </c>
      <c r="K221" s="849">
        <v>3040</v>
      </c>
      <c r="L221" s="849">
        <v>1</v>
      </c>
      <c r="M221" s="849">
        <v>380</v>
      </c>
      <c r="N221" s="849">
        <v>1</v>
      </c>
      <c r="O221" s="849">
        <v>381</v>
      </c>
      <c r="P221" s="837">
        <v>0.12532894736842104</v>
      </c>
      <c r="Q221" s="850">
        <v>381</v>
      </c>
    </row>
    <row r="222" spans="1:17" ht="14.4" customHeight="1" x14ac:dyDescent="0.3">
      <c r="A222" s="831" t="s">
        <v>3129</v>
      </c>
      <c r="B222" s="832" t="s">
        <v>2924</v>
      </c>
      <c r="C222" s="832" t="s">
        <v>2919</v>
      </c>
      <c r="D222" s="832" t="s">
        <v>3005</v>
      </c>
      <c r="E222" s="832" t="s">
        <v>3006</v>
      </c>
      <c r="F222" s="849"/>
      <c r="G222" s="849"/>
      <c r="H222" s="849"/>
      <c r="I222" s="849"/>
      <c r="J222" s="849"/>
      <c r="K222" s="849"/>
      <c r="L222" s="849"/>
      <c r="M222" s="849"/>
      <c r="N222" s="849">
        <v>3</v>
      </c>
      <c r="O222" s="849">
        <v>1860</v>
      </c>
      <c r="P222" s="837"/>
      <c r="Q222" s="850">
        <v>620</v>
      </c>
    </row>
    <row r="223" spans="1:17" ht="14.4" customHeight="1" x14ac:dyDescent="0.3">
      <c r="A223" s="831" t="s">
        <v>3129</v>
      </c>
      <c r="B223" s="832" t="s">
        <v>2924</v>
      </c>
      <c r="C223" s="832" t="s">
        <v>2919</v>
      </c>
      <c r="D223" s="832" t="s">
        <v>3094</v>
      </c>
      <c r="E223" s="832" t="s">
        <v>3095</v>
      </c>
      <c r="F223" s="849"/>
      <c r="G223" s="849"/>
      <c r="H223" s="849"/>
      <c r="I223" s="849"/>
      <c r="J223" s="849">
        <v>1</v>
      </c>
      <c r="K223" s="849">
        <v>100</v>
      </c>
      <c r="L223" s="849">
        <v>1</v>
      </c>
      <c r="M223" s="849">
        <v>100</v>
      </c>
      <c r="N223" s="849"/>
      <c r="O223" s="849"/>
      <c r="P223" s="837"/>
      <c r="Q223" s="850"/>
    </row>
    <row r="224" spans="1:17" ht="14.4" customHeight="1" x14ac:dyDescent="0.3">
      <c r="A224" s="831" t="s">
        <v>3129</v>
      </c>
      <c r="B224" s="832" t="s">
        <v>2924</v>
      </c>
      <c r="C224" s="832" t="s">
        <v>2919</v>
      </c>
      <c r="D224" s="832" t="s">
        <v>3094</v>
      </c>
      <c r="E224" s="832" t="s">
        <v>3121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100</v>
      </c>
      <c r="P224" s="837"/>
      <c r="Q224" s="850">
        <v>100</v>
      </c>
    </row>
    <row r="225" spans="1:17" ht="14.4" customHeight="1" x14ac:dyDescent="0.3">
      <c r="A225" s="831" t="s">
        <v>3129</v>
      </c>
      <c r="B225" s="832" t="s">
        <v>2924</v>
      </c>
      <c r="C225" s="832" t="s">
        <v>2919</v>
      </c>
      <c r="D225" s="832" t="s">
        <v>3122</v>
      </c>
      <c r="E225" s="832" t="s">
        <v>3088</v>
      </c>
      <c r="F225" s="849">
        <v>25</v>
      </c>
      <c r="G225" s="849">
        <v>25875</v>
      </c>
      <c r="H225" s="849">
        <v>0.625</v>
      </c>
      <c r="I225" s="849">
        <v>1035</v>
      </c>
      <c r="J225" s="849">
        <v>40</v>
      </c>
      <c r="K225" s="849">
        <v>41400</v>
      </c>
      <c r="L225" s="849">
        <v>1</v>
      </c>
      <c r="M225" s="849">
        <v>1035</v>
      </c>
      <c r="N225" s="849"/>
      <c r="O225" s="849"/>
      <c r="P225" s="837"/>
      <c r="Q225" s="850"/>
    </row>
    <row r="226" spans="1:17" ht="14.4" customHeight="1" x14ac:dyDescent="0.3">
      <c r="A226" s="831" t="s">
        <v>3129</v>
      </c>
      <c r="B226" s="832" t="s">
        <v>2924</v>
      </c>
      <c r="C226" s="832" t="s">
        <v>2919</v>
      </c>
      <c r="D226" s="832" t="s">
        <v>3122</v>
      </c>
      <c r="E226" s="832" t="s">
        <v>3089</v>
      </c>
      <c r="F226" s="849">
        <v>11</v>
      </c>
      <c r="G226" s="849">
        <v>11385</v>
      </c>
      <c r="H226" s="849">
        <v>0.22916666666666666</v>
      </c>
      <c r="I226" s="849">
        <v>1035</v>
      </c>
      <c r="J226" s="849">
        <v>48</v>
      </c>
      <c r="K226" s="849">
        <v>49680</v>
      </c>
      <c r="L226" s="849">
        <v>1</v>
      </c>
      <c r="M226" s="849">
        <v>1035</v>
      </c>
      <c r="N226" s="849">
        <v>48</v>
      </c>
      <c r="O226" s="849">
        <v>49728</v>
      </c>
      <c r="P226" s="837">
        <v>1.0009661835748793</v>
      </c>
      <c r="Q226" s="850">
        <v>1036</v>
      </c>
    </row>
    <row r="227" spans="1:17" ht="14.4" customHeight="1" x14ac:dyDescent="0.3">
      <c r="A227" s="831" t="s">
        <v>3129</v>
      </c>
      <c r="B227" s="832" t="s">
        <v>2924</v>
      </c>
      <c r="C227" s="832" t="s">
        <v>2919</v>
      </c>
      <c r="D227" s="832" t="s">
        <v>3123</v>
      </c>
      <c r="E227" s="832" t="s">
        <v>3088</v>
      </c>
      <c r="F227" s="849"/>
      <c r="G227" s="849"/>
      <c r="H227" s="849"/>
      <c r="I227" s="849"/>
      <c r="J227" s="849"/>
      <c r="K227" s="849"/>
      <c r="L227" s="849"/>
      <c r="M227" s="849"/>
      <c r="N227" s="849">
        <v>10</v>
      </c>
      <c r="O227" s="849">
        <v>8800</v>
      </c>
      <c r="P227" s="837"/>
      <c r="Q227" s="850">
        <v>880</v>
      </c>
    </row>
    <row r="228" spans="1:17" ht="14.4" customHeight="1" x14ac:dyDescent="0.3">
      <c r="A228" s="831" t="s">
        <v>3129</v>
      </c>
      <c r="B228" s="832" t="s">
        <v>2924</v>
      </c>
      <c r="C228" s="832" t="s">
        <v>2919</v>
      </c>
      <c r="D228" s="832" t="s">
        <v>3133</v>
      </c>
      <c r="E228" s="832" t="s">
        <v>3097</v>
      </c>
      <c r="F228" s="849"/>
      <c r="G228" s="849"/>
      <c r="H228" s="849"/>
      <c r="I228" s="849"/>
      <c r="J228" s="849"/>
      <c r="K228" s="849"/>
      <c r="L228" s="849"/>
      <c r="M228" s="849"/>
      <c r="N228" s="849">
        <v>11</v>
      </c>
      <c r="O228" s="849">
        <v>5852</v>
      </c>
      <c r="P228" s="837"/>
      <c r="Q228" s="850">
        <v>532</v>
      </c>
    </row>
    <row r="229" spans="1:17" ht="14.4" customHeight="1" x14ac:dyDescent="0.3">
      <c r="A229" s="831" t="s">
        <v>3129</v>
      </c>
      <c r="B229" s="832" t="s">
        <v>2924</v>
      </c>
      <c r="C229" s="832" t="s">
        <v>2919</v>
      </c>
      <c r="D229" s="832" t="s">
        <v>3096</v>
      </c>
      <c r="E229" s="832" t="s">
        <v>3097</v>
      </c>
      <c r="F229" s="849">
        <v>60</v>
      </c>
      <c r="G229" s="849">
        <v>49440</v>
      </c>
      <c r="H229" s="849">
        <v>0.77922077922077926</v>
      </c>
      <c r="I229" s="849">
        <v>824</v>
      </c>
      <c r="J229" s="849">
        <v>77</v>
      </c>
      <c r="K229" s="849">
        <v>63448</v>
      </c>
      <c r="L229" s="849">
        <v>1</v>
      </c>
      <c r="M229" s="849">
        <v>824</v>
      </c>
      <c r="N229" s="849">
        <v>136</v>
      </c>
      <c r="O229" s="849">
        <v>112200</v>
      </c>
      <c r="P229" s="837">
        <v>1.7683772538141471</v>
      </c>
      <c r="Q229" s="850">
        <v>825</v>
      </c>
    </row>
    <row r="230" spans="1:17" ht="14.4" customHeight="1" x14ac:dyDescent="0.3">
      <c r="A230" s="831" t="s">
        <v>3129</v>
      </c>
      <c r="B230" s="832" t="s">
        <v>2924</v>
      </c>
      <c r="C230" s="832" t="s">
        <v>2919</v>
      </c>
      <c r="D230" s="832" t="s">
        <v>3124</v>
      </c>
      <c r="E230" s="832" t="s">
        <v>3097</v>
      </c>
      <c r="F230" s="849">
        <v>72</v>
      </c>
      <c r="G230" s="849">
        <v>43488</v>
      </c>
      <c r="H230" s="849">
        <v>1.8947368421052631</v>
      </c>
      <c r="I230" s="849">
        <v>604</v>
      </c>
      <c r="J230" s="849">
        <v>38</v>
      </c>
      <c r="K230" s="849">
        <v>22952</v>
      </c>
      <c r="L230" s="849">
        <v>1</v>
      </c>
      <c r="M230" s="849">
        <v>604</v>
      </c>
      <c r="N230" s="849">
        <v>52</v>
      </c>
      <c r="O230" s="849">
        <v>31460</v>
      </c>
      <c r="P230" s="837">
        <v>1.3706866504008366</v>
      </c>
      <c r="Q230" s="850">
        <v>605</v>
      </c>
    </row>
    <row r="231" spans="1:17" ht="14.4" customHeight="1" x14ac:dyDescent="0.3">
      <c r="A231" s="831" t="s">
        <v>3129</v>
      </c>
      <c r="B231" s="832" t="s">
        <v>2924</v>
      </c>
      <c r="C231" s="832" t="s">
        <v>2919</v>
      </c>
      <c r="D231" s="832" t="s">
        <v>3100</v>
      </c>
      <c r="E231" s="832" t="s">
        <v>3099</v>
      </c>
      <c r="F231" s="849">
        <v>1</v>
      </c>
      <c r="G231" s="849">
        <v>537</v>
      </c>
      <c r="H231" s="849"/>
      <c r="I231" s="849">
        <v>537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3129</v>
      </c>
      <c r="B232" s="832" t="s">
        <v>2924</v>
      </c>
      <c r="C232" s="832" t="s">
        <v>2919</v>
      </c>
      <c r="D232" s="832" t="s">
        <v>3125</v>
      </c>
      <c r="E232" s="832" t="s">
        <v>3134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1381</v>
      </c>
      <c r="P232" s="837"/>
      <c r="Q232" s="850">
        <v>1381</v>
      </c>
    </row>
    <row r="233" spans="1:17" ht="14.4" customHeight="1" x14ac:dyDescent="0.3">
      <c r="A233" s="831" t="s">
        <v>3129</v>
      </c>
      <c r="B233" s="832" t="s">
        <v>2924</v>
      </c>
      <c r="C233" s="832" t="s">
        <v>2919</v>
      </c>
      <c r="D233" s="832" t="s">
        <v>3125</v>
      </c>
      <c r="E233" s="832" t="s">
        <v>3126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1381</v>
      </c>
      <c r="P233" s="837"/>
      <c r="Q233" s="850">
        <v>1381</v>
      </c>
    </row>
    <row r="234" spans="1:17" ht="14.4" customHeight="1" x14ac:dyDescent="0.3">
      <c r="A234" s="831" t="s">
        <v>3129</v>
      </c>
      <c r="B234" s="832" t="s">
        <v>2924</v>
      </c>
      <c r="C234" s="832" t="s">
        <v>2919</v>
      </c>
      <c r="D234" s="832" t="s">
        <v>3013</v>
      </c>
      <c r="E234" s="832" t="s">
        <v>3014</v>
      </c>
      <c r="F234" s="849">
        <v>1</v>
      </c>
      <c r="G234" s="849">
        <v>1296</v>
      </c>
      <c r="H234" s="849">
        <v>1</v>
      </c>
      <c r="I234" s="849">
        <v>1296</v>
      </c>
      <c r="J234" s="849">
        <v>1</v>
      </c>
      <c r="K234" s="849">
        <v>1296</v>
      </c>
      <c r="L234" s="849">
        <v>1</v>
      </c>
      <c r="M234" s="849">
        <v>1296</v>
      </c>
      <c r="N234" s="849"/>
      <c r="O234" s="849"/>
      <c r="P234" s="837"/>
      <c r="Q234" s="850"/>
    </row>
    <row r="235" spans="1:17" ht="14.4" customHeight="1" x14ac:dyDescent="0.3">
      <c r="A235" s="831" t="s">
        <v>3129</v>
      </c>
      <c r="B235" s="832" t="s">
        <v>2918</v>
      </c>
      <c r="C235" s="832" t="s">
        <v>2919</v>
      </c>
      <c r="D235" s="832" t="s">
        <v>2920</v>
      </c>
      <c r="E235" s="832" t="s">
        <v>2922</v>
      </c>
      <c r="F235" s="849">
        <v>3</v>
      </c>
      <c r="G235" s="849">
        <v>0</v>
      </c>
      <c r="H235" s="849"/>
      <c r="I235" s="849">
        <v>0</v>
      </c>
      <c r="J235" s="849">
        <v>1</v>
      </c>
      <c r="K235" s="849">
        <v>0</v>
      </c>
      <c r="L235" s="849"/>
      <c r="M235" s="849">
        <v>0</v>
      </c>
      <c r="N235" s="849"/>
      <c r="O235" s="849"/>
      <c r="P235" s="837"/>
      <c r="Q235" s="850"/>
    </row>
    <row r="236" spans="1:17" ht="14.4" customHeight="1" x14ac:dyDescent="0.3">
      <c r="A236" s="831" t="s">
        <v>2923</v>
      </c>
      <c r="B236" s="832" t="s">
        <v>2924</v>
      </c>
      <c r="C236" s="832" t="s">
        <v>2949</v>
      </c>
      <c r="D236" s="832" t="s">
        <v>3110</v>
      </c>
      <c r="E236" s="832" t="s">
        <v>3111</v>
      </c>
      <c r="F236" s="849"/>
      <c r="G236" s="849"/>
      <c r="H236" s="849"/>
      <c r="I236" s="849"/>
      <c r="J236" s="849"/>
      <c r="K236" s="849"/>
      <c r="L236" s="849"/>
      <c r="M236" s="849"/>
      <c r="N236" s="849">
        <v>2</v>
      </c>
      <c r="O236" s="849">
        <v>4620</v>
      </c>
      <c r="P236" s="837"/>
      <c r="Q236" s="850">
        <v>2310</v>
      </c>
    </row>
    <row r="237" spans="1:17" ht="14.4" customHeight="1" x14ac:dyDescent="0.3">
      <c r="A237" s="831" t="s">
        <v>2923</v>
      </c>
      <c r="B237" s="832" t="s">
        <v>2924</v>
      </c>
      <c r="C237" s="832" t="s">
        <v>2949</v>
      </c>
      <c r="D237" s="832" t="s">
        <v>3016</v>
      </c>
      <c r="E237" s="832" t="s">
        <v>3017</v>
      </c>
      <c r="F237" s="849">
        <v>122</v>
      </c>
      <c r="G237" s="849">
        <v>110379.5</v>
      </c>
      <c r="H237" s="849">
        <v>0.76729559748427678</v>
      </c>
      <c r="I237" s="849">
        <v>904.75</v>
      </c>
      <c r="J237" s="849">
        <v>159</v>
      </c>
      <c r="K237" s="849">
        <v>143855.25</v>
      </c>
      <c r="L237" s="849">
        <v>1</v>
      </c>
      <c r="M237" s="849">
        <v>904.75</v>
      </c>
      <c r="N237" s="849">
        <v>154</v>
      </c>
      <c r="O237" s="849">
        <v>139331.5</v>
      </c>
      <c r="P237" s="837">
        <v>0.96855345911949686</v>
      </c>
      <c r="Q237" s="850">
        <v>904.75</v>
      </c>
    </row>
    <row r="238" spans="1:17" ht="14.4" customHeight="1" x14ac:dyDescent="0.3">
      <c r="A238" s="831" t="s">
        <v>2923</v>
      </c>
      <c r="B238" s="832" t="s">
        <v>2924</v>
      </c>
      <c r="C238" s="832" t="s">
        <v>2949</v>
      </c>
      <c r="D238" s="832" t="s">
        <v>2953</v>
      </c>
      <c r="E238" s="832" t="s">
        <v>2954</v>
      </c>
      <c r="F238" s="849">
        <v>1</v>
      </c>
      <c r="G238" s="849">
        <v>242.64</v>
      </c>
      <c r="H238" s="849"/>
      <c r="I238" s="849">
        <v>242.64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2923</v>
      </c>
      <c r="B239" s="832" t="s">
        <v>2924</v>
      </c>
      <c r="C239" s="832" t="s">
        <v>2949</v>
      </c>
      <c r="D239" s="832" t="s">
        <v>2953</v>
      </c>
      <c r="E239" s="832" t="s">
        <v>2955</v>
      </c>
      <c r="F239" s="849"/>
      <c r="G239" s="849"/>
      <c r="H239" s="849"/>
      <c r="I239" s="849"/>
      <c r="J239" s="849">
        <v>2</v>
      </c>
      <c r="K239" s="849">
        <v>485.28</v>
      </c>
      <c r="L239" s="849">
        <v>1</v>
      </c>
      <c r="M239" s="849">
        <v>242.64</v>
      </c>
      <c r="N239" s="849"/>
      <c r="O239" s="849"/>
      <c r="P239" s="837"/>
      <c r="Q239" s="850"/>
    </row>
    <row r="240" spans="1:17" ht="14.4" customHeight="1" x14ac:dyDescent="0.3">
      <c r="A240" s="831" t="s">
        <v>2923</v>
      </c>
      <c r="B240" s="832" t="s">
        <v>2924</v>
      </c>
      <c r="C240" s="832" t="s">
        <v>2949</v>
      </c>
      <c r="D240" s="832" t="s">
        <v>3116</v>
      </c>
      <c r="E240" s="832" t="s">
        <v>3117</v>
      </c>
      <c r="F240" s="849">
        <v>1</v>
      </c>
      <c r="G240" s="849">
        <v>2971.25</v>
      </c>
      <c r="H240" s="849"/>
      <c r="I240" s="849">
        <v>2971.25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2923</v>
      </c>
      <c r="B241" s="832" t="s">
        <v>2924</v>
      </c>
      <c r="C241" s="832" t="s">
        <v>2919</v>
      </c>
      <c r="D241" s="832" t="s">
        <v>3083</v>
      </c>
      <c r="E241" s="832" t="s">
        <v>3102</v>
      </c>
      <c r="F241" s="849">
        <v>3</v>
      </c>
      <c r="G241" s="849">
        <v>585</v>
      </c>
      <c r="H241" s="849">
        <v>2.9846938775510203</v>
      </c>
      <c r="I241" s="849">
        <v>195</v>
      </c>
      <c r="J241" s="849">
        <v>1</v>
      </c>
      <c r="K241" s="849">
        <v>196</v>
      </c>
      <c r="L241" s="849">
        <v>1</v>
      </c>
      <c r="M241" s="849">
        <v>196</v>
      </c>
      <c r="N241" s="849">
        <v>3</v>
      </c>
      <c r="O241" s="849">
        <v>588</v>
      </c>
      <c r="P241" s="837">
        <v>3</v>
      </c>
      <c r="Q241" s="850">
        <v>196</v>
      </c>
    </row>
    <row r="242" spans="1:17" ht="14.4" customHeight="1" x14ac:dyDescent="0.3">
      <c r="A242" s="831" t="s">
        <v>2923</v>
      </c>
      <c r="B242" s="832" t="s">
        <v>2924</v>
      </c>
      <c r="C242" s="832" t="s">
        <v>2919</v>
      </c>
      <c r="D242" s="832" t="s">
        <v>3083</v>
      </c>
      <c r="E242" s="832" t="s">
        <v>3084</v>
      </c>
      <c r="F242" s="849">
        <v>4</v>
      </c>
      <c r="G242" s="849">
        <v>780</v>
      </c>
      <c r="H242" s="849"/>
      <c r="I242" s="849">
        <v>195</v>
      </c>
      <c r="J242" s="849"/>
      <c r="K242" s="849"/>
      <c r="L242" s="849"/>
      <c r="M242" s="849"/>
      <c r="N242" s="849">
        <v>6</v>
      </c>
      <c r="O242" s="849">
        <v>1176</v>
      </c>
      <c r="P242" s="837"/>
      <c r="Q242" s="850">
        <v>196</v>
      </c>
    </row>
    <row r="243" spans="1:17" ht="14.4" customHeight="1" x14ac:dyDescent="0.3">
      <c r="A243" s="831" t="s">
        <v>2923</v>
      </c>
      <c r="B243" s="832" t="s">
        <v>2924</v>
      </c>
      <c r="C243" s="832" t="s">
        <v>2919</v>
      </c>
      <c r="D243" s="832" t="s">
        <v>3085</v>
      </c>
      <c r="E243" s="832" t="s">
        <v>3132</v>
      </c>
      <c r="F243" s="849">
        <v>1</v>
      </c>
      <c r="G243" s="849">
        <v>1158</v>
      </c>
      <c r="H243" s="849">
        <v>0.1998274374460742</v>
      </c>
      <c r="I243" s="849">
        <v>1158</v>
      </c>
      <c r="J243" s="849">
        <v>5</v>
      </c>
      <c r="K243" s="849">
        <v>5795</v>
      </c>
      <c r="L243" s="849">
        <v>1</v>
      </c>
      <c r="M243" s="849">
        <v>1159</v>
      </c>
      <c r="N243" s="849"/>
      <c r="O243" s="849"/>
      <c r="P243" s="837"/>
      <c r="Q243" s="850"/>
    </row>
    <row r="244" spans="1:17" ht="14.4" customHeight="1" x14ac:dyDescent="0.3">
      <c r="A244" s="831" t="s">
        <v>2923</v>
      </c>
      <c r="B244" s="832" t="s">
        <v>2924</v>
      </c>
      <c r="C244" s="832" t="s">
        <v>2919</v>
      </c>
      <c r="D244" s="832" t="s">
        <v>3085</v>
      </c>
      <c r="E244" s="832" t="s">
        <v>3086</v>
      </c>
      <c r="F244" s="849">
        <v>4</v>
      </c>
      <c r="G244" s="849">
        <v>4632</v>
      </c>
      <c r="H244" s="849">
        <v>0.4440609721023871</v>
      </c>
      <c r="I244" s="849">
        <v>1158</v>
      </c>
      <c r="J244" s="849">
        <v>9</v>
      </c>
      <c r="K244" s="849">
        <v>10431</v>
      </c>
      <c r="L244" s="849">
        <v>1</v>
      </c>
      <c r="M244" s="849">
        <v>1159</v>
      </c>
      <c r="N244" s="849">
        <v>3</v>
      </c>
      <c r="O244" s="849">
        <v>3480</v>
      </c>
      <c r="P244" s="837">
        <v>0.33362093758987632</v>
      </c>
      <c r="Q244" s="850">
        <v>1160</v>
      </c>
    </row>
    <row r="245" spans="1:17" ht="14.4" customHeight="1" x14ac:dyDescent="0.3">
      <c r="A245" s="831" t="s">
        <v>2923</v>
      </c>
      <c r="B245" s="832" t="s">
        <v>2924</v>
      </c>
      <c r="C245" s="832" t="s">
        <v>2919</v>
      </c>
      <c r="D245" s="832" t="s">
        <v>2969</v>
      </c>
      <c r="E245" s="832" t="s">
        <v>2970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37</v>
      </c>
      <c r="P245" s="837"/>
      <c r="Q245" s="850">
        <v>37</v>
      </c>
    </row>
    <row r="246" spans="1:17" ht="14.4" customHeight="1" x14ac:dyDescent="0.3">
      <c r="A246" s="831" t="s">
        <v>2923</v>
      </c>
      <c r="B246" s="832" t="s">
        <v>2924</v>
      </c>
      <c r="C246" s="832" t="s">
        <v>2919</v>
      </c>
      <c r="D246" s="832" t="s">
        <v>2978</v>
      </c>
      <c r="E246" s="832" t="s">
        <v>2979</v>
      </c>
      <c r="F246" s="849">
        <v>168</v>
      </c>
      <c r="G246" s="849">
        <v>42168</v>
      </c>
      <c r="H246" s="849">
        <v>0.95454545454545459</v>
      </c>
      <c r="I246" s="849">
        <v>251</v>
      </c>
      <c r="J246" s="849">
        <v>176</v>
      </c>
      <c r="K246" s="849">
        <v>44176</v>
      </c>
      <c r="L246" s="849">
        <v>1</v>
      </c>
      <c r="M246" s="849">
        <v>251</v>
      </c>
      <c r="N246" s="849">
        <v>174</v>
      </c>
      <c r="O246" s="849">
        <v>43848</v>
      </c>
      <c r="P246" s="837">
        <v>0.99257515392973561</v>
      </c>
      <c r="Q246" s="850">
        <v>252</v>
      </c>
    </row>
    <row r="247" spans="1:17" ht="14.4" customHeight="1" x14ac:dyDescent="0.3">
      <c r="A247" s="831" t="s">
        <v>2923</v>
      </c>
      <c r="B247" s="832" t="s">
        <v>2924</v>
      </c>
      <c r="C247" s="832" t="s">
        <v>2919</v>
      </c>
      <c r="D247" s="832" t="s">
        <v>2978</v>
      </c>
      <c r="E247" s="832" t="s">
        <v>2980</v>
      </c>
      <c r="F247" s="849">
        <v>152</v>
      </c>
      <c r="G247" s="849">
        <v>38152</v>
      </c>
      <c r="H247" s="849">
        <v>0.8306010928961749</v>
      </c>
      <c r="I247" s="849">
        <v>251</v>
      </c>
      <c r="J247" s="849">
        <v>183</v>
      </c>
      <c r="K247" s="849">
        <v>45933</v>
      </c>
      <c r="L247" s="849">
        <v>1</v>
      </c>
      <c r="M247" s="849">
        <v>251</v>
      </c>
      <c r="N247" s="849">
        <v>195</v>
      </c>
      <c r="O247" s="849">
        <v>49140</v>
      </c>
      <c r="P247" s="837">
        <v>1.0698190843184638</v>
      </c>
      <c r="Q247" s="850">
        <v>252</v>
      </c>
    </row>
    <row r="248" spans="1:17" ht="14.4" customHeight="1" x14ac:dyDescent="0.3">
      <c r="A248" s="831" t="s">
        <v>2923</v>
      </c>
      <c r="B248" s="832" t="s">
        <v>2924</v>
      </c>
      <c r="C248" s="832" t="s">
        <v>2919</v>
      </c>
      <c r="D248" s="832" t="s">
        <v>3018</v>
      </c>
      <c r="E248" s="832" t="s">
        <v>3019</v>
      </c>
      <c r="F248" s="849">
        <v>45</v>
      </c>
      <c r="G248" s="849">
        <v>5670</v>
      </c>
      <c r="H248" s="849">
        <v>0.8035714285714286</v>
      </c>
      <c r="I248" s="849">
        <v>126</v>
      </c>
      <c r="J248" s="849">
        <v>56</v>
      </c>
      <c r="K248" s="849">
        <v>7056</v>
      </c>
      <c r="L248" s="849">
        <v>1</v>
      </c>
      <c r="M248" s="849">
        <v>126</v>
      </c>
      <c r="N248" s="849">
        <v>66</v>
      </c>
      <c r="O248" s="849">
        <v>8382</v>
      </c>
      <c r="P248" s="837">
        <v>1.1879251700680271</v>
      </c>
      <c r="Q248" s="850">
        <v>127</v>
      </c>
    </row>
    <row r="249" spans="1:17" ht="14.4" customHeight="1" x14ac:dyDescent="0.3">
      <c r="A249" s="831" t="s">
        <v>2923</v>
      </c>
      <c r="B249" s="832" t="s">
        <v>2924</v>
      </c>
      <c r="C249" s="832" t="s">
        <v>2919</v>
      </c>
      <c r="D249" s="832" t="s">
        <v>3018</v>
      </c>
      <c r="E249" s="832" t="s">
        <v>3020</v>
      </c>
      <c r="F249" s="849">
        <v>31</v>
      </c>
      <c r="G249" s="849">
        <v>3906</v>
      </c>
      <c r="H249" s="849">
        <v>0.46268656716417911</v>
      </c>
      <c r="I249" s="849">
        <v>126</v>
      </c>
      <c r="J249" s="849">
        <v>67</v>
      </c>
      <c r="K249" s="849">
        <v>8442</v>
      </c>
      <c r="L249" s="849">
        <v>1</v>
      </c>
      <c r="M249" s="849">
        <v>126</v>
      </c>
      <c r="N249" s="849">
        <v>89</v>
      </c>
      <c r="O249" s="849">
        <v>11303</v>
      </c>
      <c r="P249" s="837">
        <v>1.3389007344231225</v>
      </c>
      <c r="Q249" s="850">
        <v>127</v>
      </c>
    </row>
    <row r="250" spans="1:17" ht="14.4" customHeight="1" x14ac:dyDescent="0.3">
      <c r="A250" s="831" t="s">
        <v>2923</v>
      </c>
      <c r="B250" s="832" t="s">
        <v>2924</v>
      </c>
      <c r="C250" s="832" t="s">
        <v>2919</v>
      </c>
      <c r="D250" s="832" t="s">
        <v>3023</v>
      </c>
      <c r="E250" s="832" t="s">
        <v>3025</v>
      </c>
      <c r="F250" s="849"/>
      <c r="G250" s="849"/>
      <c r="H250" s="849"/>
      <c r="I250" s="849"/>
      <c r="J250" s="849"/>
      <c r="K250" s="849"/>
      <c r="L250" s="849"/>
      <c r="M250" s="849"/>
      <c r="N250" s="849">
        <v>3</v>
      </c>
      <c r="O250" s="849">
        <v>1488</v>
      </c>
      <c r="P250" s="837"/>
      <c r="Q250" s="850">
        <v>496</v>
      </c>
    </row>
    <row r="251" spans="1:17" ht="14.4" customHeight="1" x14ac:dyDescent="0.3">
      <c r="A251" s="831" t="s">
        <v>2923</v>
      </c>
      <c r="B251" s="832" t="s">
        <v>2924</v>
      </c>
      <c r="C251" s="832" t="s">
        <v>2919</v>
      </c>
      <c r="D251" s="832" t="s">
        <v>3103</v>
      </c>
      <c r="E251" s="832" t="s">
        <v>3028</v>
      </c>
      <c r="F251" s="849"/>
      <c r="G251" s="849"/>
      <c r="H251" s="849"/>
      <c r="I251" s="849"/>
      <c r="J251" s="849"/>
      <c r="K251" s="849"/>
      <c r="L251" s="849"/>
      <c r="M251" s="849"/>
      <c r="N251" s="849">
        <v>5</v>
      </c>
      <c r="O251" s="849">
        <v>3445</v>
      </c>
      <c r="P251" s="837"/>
      <c r="Q251" s="850">
        <v>689</v>
      </c>
    </row>
    <row r="252" spans="1:17" ht="14.4" customHeight="1" x14ac:dyDescent="0.3">
      <c r="A252" s="831" t="s">
        <v>2923</v>
      </c>
      <c r="B252" s="832" t="s">
        <v>2924</v>
      </c>
      <c r="C252" s="832" t="s">
        <v>2919</v>
      </c>
      <c r="D252" s="832" t="s">
        <v>3026</v>
      </c>
      <c r="E252" s="832" t="s">
        <v>3025</v>
      </c>
      <c r="F252" s="849"/>
      <c r="G252" s="849"/>
      <c r="H252" s="849"/>
      <c r="I252" s="849"/>
      <c r="J252" s="849">
        <v>2</v>
      </c>
      <c r="K252" s="849">
        <v>1136</v>
      </c>
      <c r="L252" s="849">
        <v>1</v>
      </c>
      <c r="M252" s="849">
        <v>568</v>
      </c>
      <c r="N252" s="849"/>
      <c r="O252" s="849"/>
      <c r="P252" s="837"/>
      <c r="Q252" s="850"/>
    </row>
    <row r="253" spans="1:17" ht="14.4" customHeight="1" x14ac:dyDescent="0.3">
      <c r="A253" s="831" t="s">
        <v>2923</v>
      </c>
      <c r="B253" s="832" t="s">
        <v>2924</v>
      </c>
      <c r="C253" s="832" t="s">
        <v>2919</v>
      </c>
      <c r="D253" s="832" t="s">
        <v>3027</v>
      </c>
      <c r="E253" s="832" t="s">
        <v>3028</v>
      </c>
      <c r="F253" s="849">
        <v>8</v>
      </c>
      <c r="G253" s="849">
        <v>6088</v>
      </c>
      <c r="H253" s="849">
        <v>0.8</v>
      </c>
      <c r="I253" s="849">
        <v>761</v>
      </c>
      <c r="J253" s="849">
        <v>10</v>
      </c>
      <c r="K253" s="849">
        <v>7610</v>
      </c>
      <c r="L253" s="849">
        <v>1</v>
      </c>
      <c r="M253" s="849">
        <v>761</v>
      </c>
      <c r="N253" s="849">
        <v>3</v>
      </c>
      <c r="O253" s="849">
        <v>2286</v>
      </c>
      <c r="P253" s="837">
        <v>0.30039421813403416</v>
      </c>
      <c r="Q253" s="850">
        <v>762</v>
      </c>
    </row>
    <row r="254" spans="1:17" ht="14.4" customHeight="1" x14ac:dyDescent="0.3">
      <c r="A254" s="831" t="s">
        <v>2923</v>
      </c>
      <c r="B254" s="832" t="s">
        <v>2924</v>
      </c>
      <c r="C254" s="832" t="s">
        <v>2919</v>
      </c>
      <c r="D254" s="832" t="s">
        <v>3087</v>
      </c>
      <c r="E254" s="832" t="s">
        <v>3088</v>
      </c>
      <c r="F254" s="849">
        <v>302</v>
      </c>
      <c r="G254" s="849">
        <v>247036</v>
      </c>
      <c r="H254" s="849">
        <v>2.0405405405405403</v>
      </c>
      <c r="I254" s="849">
        <v>818</v>
      </c>
      <c r="J254" s="849">
        <v>148</v>
      </c>
      <c r="K254" s="849">
        <v>121064</v>
      </c>
      <c r="L254" s="849">
        <v>1</v>
      </c>
      <c r="M254" s="849">
        <v>818</v>
      </c>
      <c r="N254" s="849">
        <v>276</v>
      </c>
      <c r="O254" s="849">
        <v>226044</v>
      </c>
      <c r="P254" s="837">
        <v>1.8671446507632328</v>
      </c>
      <c r="Q254" s="850">
        <v>819</v>
      </c>
    </row>
    <row r="255" spans="1:17" ht="14.4" customHeight="1" x14ac:dyDescent="0.3">
      <c r="A255" s="831" t="s">
        <v>2923</v>
      </c>
      <c r="B255" s="832" t="s">
        <v>2924</v>
      </c>
      <c r="C255" s="832" t="s">
        <v>2919</v>
      </c>
      <c r="D255" s="832" t="s">
        <v>3087</v>
      </c>
      <c r="E255" s="832" t="s">
        <v>3089</v>
      </c>
      <c r="F255" s="849">
        <v>203</v>
      </c>
      <c r="G255" s="849">
        <v>166054</v>
      </c>
      <c r="H255" s="849">
        <v>1.5378787878787878</v>
      </c>
      <c r="I255" s="849">
        <v>818</v>
      </c>
      <c r="J255" s="849">
        <v>132</v>
      </c>
      <c r="K255" s="849">
        <v>107976</v>
      </c>
      <c r="L255" s="849">
        <v>1</v>
      </c>
      <c r="M255" s="849">
        <v>818</v>
      </c>
      <c r="N255" s="849">
        <v>224</v>
      </c>
      <c r="O255" s="849">
        <v>183456</v>
      </c>
      <c r="P255" s="837">
        <v>1.6990442320515671</v>
      </c>
      <c r="Q255" s="850">
        <v>819</v>
      </c>
    </row>
    <row r="256" spans="1:17" ht="14.4" customHeight="1" x14ac:dyDescent="0.3">
      <c r="A256" s="831" t="s">
        <v>2923</v>
      </c>
      <c r="B256" s="832" t="s">
        <v>2924</v>
      </c>
      <c r="C256" s="832" t="s">
        <v>2919</v>
      </c>
      <c r="D256" s="832" t="s">
        <v>3029</v>
      </c>
      <c r="E256" s="832" t="s">
        <v>3030</v>
      </c>
      <c r="F256" s="849"/>
      <c r="G256" s="849"/>
      <c r="H256" s="849"/>
      <c r="I256" s="849"/>
      <c r="J256" s="849">
        <v>1</v>
      </c>
      <c r="K256" s="849">
        <v>462</v>
      </c>
      <c r="L256" s="849">
        <v>1</v>
      </c>
      <c r="M256" s="849">
        <v>462</v>
      </c>
      <c r="N256" s="849">
        <v>1</v>
      </c>
      <c r="O256" s="849">
        <v>464</v>
      </c>
      <c r="P256" s="837">
        <v>1.0043290043290043</v>
      </c>
      <c r="Q256" s="850">
        <v>464</v>
      </c>
    </row>
    <row r="257" spans="1:17" ht="14.4" customHeight="1" x14ac:dyDescent="0.3">
      <c r="A257" s="831" t="s">
        <v>2923</v>
      </c>
      <c r="B257" s="832" t="s">
        <v>2924</v>
      </c>
      <c r="C257" s="832" t="s">
        <v>2919</v>
      </c>
      <c r="D257" s="832" t="s">
        <v>3029</v>
      </c>
      <c r="E257" s="832" t="s">
        <v>3031</v>
      </c>
      <c r="F257" s="849"/>
      <c r="G257" s="849"/>
      <c r="H257" s="849"/>
      <c r="I257" s="849"/>
      <c r="J257" s="849">
        <v>2</v>
      </c>
      <c r="K257" s="849">
        <v>924</v>
      </c>
      <c r="L257" s="849">
        <v>1</v>
      </c>
      <c r="M257" s="849">
        <v>462</v>
      </c>
      <c r="N257" s="849"/>
      <c r="O257" s="849"/>
      <c r="P257" s="837"/>
      <c r="Q257" s="850"/>
    </row>
    <row r="258" spans="1:17" ht="14.4" customHeight="1" x14ac:dyDescent="0.3">
      <c r="A258" s="831" t="s">
        <v>2923</v>
      </c>
      <c r="B258" s="832" t="s">
        <v>2924</v>
      </c>
      <c r="C258" s="832" t="s">
        <v>2919</v>
      </c>
      <c r="D258" s="832" t="s">
        <v>3032</v>
      </c>
      <c r="E258" s="832" t="s">
        <v>3008</v>
      </c>
      <c r="F258" s="849">
        <v>1</v>
      </c>
      <c r="G258" s="849">
        <v>446</v>
      </c>
      <c r="H258" s="849">
        <v>1</v>
      </c>
      <c r="I258" s="849">
        <v>446</v>
      </c>
      <c r="J258" s="849">
        <v>1</v>
      </c>
      <c r="K258" s="849">
        <v>446</v>
      </c>
      <c r="L258" s="849">
        <v>1</v>
      </c>
      <c r="M258" s="849">
        <v>446</v>
      </c>
      <c r="N258" s="849"/>
      <c r="O258" s="849"/>
      <c r="P258" s="837"/>
      <c r="Q258" s="850"/>
    </row>
    <row r="259" spans="1:17" ht="14.4" customHeight="1" x14ac:dyDescent="0.3">
      <c r="A259" s="831" t="s">
        <v>2923</v>
      </c>
      <c r="B259" s="832" t="s">
        <v>2924</v>
      </c>
      <c r="C259" s="832" t="s">
        <v>2919</v>
      </c>
      <c r="D259" s="832" t="s">
        <v>3032</v>
      </c>
      <c r="E259" s="832" t="s">
        <v>3009</v>
      </c>
      <c r="F259" s="849"/>
      <c r="G259" s="849"/>
      <c r="H259" s="849"/>
      <c r="I259" s="849"/>
      <c r="J259" s="849">
        <v>2</v>
      </c>
      <c r="K259" s="849">
        <v>892</v>
      </c>
      <c r="L259" s="849">
        <v>1</v>
      </c>
      <c r="M259" s="849">
        <v>446</v>
      </c>
      <c r="N259" s="849"/>
      <c r="O259" s="849"/>
      <c r="P259" s="837"/>
      <c r="Q259" s="850"/>
    </row>
    <row r="260" spans="1:17" ht="14.4" customHeight="1" x14ac:dyDescent="0.3">
      <c r="A260" s="831" t="s">
        <v>2923</v>
      </c>
      <c r="B260" s="832" t="s">
        <v>2924</v>
      </c>
      <c r="C260" s="832" t="s">
        <v>2919</v>
      </c>
      <c r="D260" s="832" t="s">
        <v>3036</v>
      </c>
      <c r="E260" s="832" t="s">
        <v>3037</v>
      </c>
      <c r="F260" s="849">
        <v>82</v>
      </c>
      <c r="G260" s="849">
        <v>17630</v>
      </c>
      <c r="H260" s="849">
        <v>0.82828282828282829</v>
      </c>
      <c r="I260" s="849">
        <v>215</v>
      </c>
      <c r="J260" s="849">
        <v>99</v>
      </c>
      <c r="K260" s="849">
        <v>21285</v>
      </c>
      <c r="L260" s="849">
        <v>1</v>
      </c>
      <c r="M260" s="849">
        <v>215</v>
      </c>
      <c r="N260" s="849">
        <v>99</v>
      </c>
      <c r="O260" s="849">
        <v>21285</v>
      </c>
      <c r="P260" s="837">
        <v>1</v>
      </c>
      <c r="Q260" s="850">
        <v>215</v>
      </c>
    </row>
    <row r="261" spans="1:17" ht="14.4" customHeight="1" x14ac:dyDescent="0.3">
      <c r="A261" s="831" t="s">
        <v>2923</v>
      </c>
      <c r="B261" s="832" t="s">
        <v>2924</v>
      </c>
      <c r="C261" s="832" t="s">
        <v>2919</v>
      </c>
      <c r="D261" s="832" t="s">
        <v>3036</v>
      </c>
      <c r="E261" s="832" t="s">
        <v>3038</v>
      </c>
      <c r="F261" s="849">
        <v>88</v>
      </c>
      <c r="G261" s="849">
        <v>18920</v>
      </c>
      <c r="H261" s="849">
        <v>0.95652173913043481</v>
      </c>
      <c r="I261" s="849">
        <v>215</v>
      </c>
      <c r="J261" s="849">
        <v>92</v>
      </c>
      <c r="K261" s="849">
        <v>19780</v>
      </c>
      <c r="L261" s="849">
        <v>1</v>
      </c>
      <c r="M261" s="849">
        <v>215</v>
      </c>
      <c r="N261" s="849">
        <v>122</v>
      </c>
      <c r="O261" s="849">
        <v>26230</v>
      </c>
      <c r="P261" s="837">
        <v>1.326086956521739</v>
      </c>
      <c r="Q261" s="850">
        <v>215</v>
      </c>
    </row>
    <row r="262" spans="1:17" ht="14.4" customHeight="1" x14ac:dyDescent="0.3">
      <c r="A262" s="831" t="s">
        <v>2923</v>
      </c>
      <c r="B262" s="832" t="s">
        <v>2924</v>
      </c>
      <c r="C262" s="832" t="s">
        <v>2919</v>
      </c>
      <c r="D262" s="832" t="s">
        <v>3039</v>
      </c>
      <c r="E262" s="832" t="s">
        <v>3040</v>
      </c>
      <c r="F262" s="849">
        <v>776</v>
      </c>
      <c r="G262" s="849">
        <v>65960</v>
      </c>
      <c r="H262" s="849">
        <v>0.89092996555683124</v>
      </c>
      <c r="I262" s="849">
        <v>85</v>
      </c>
      <c r="J262" s="849">
        <v>871</v>
      </c>
      <c r="K262" s="849">
        <v>74035</v>
      </c>
      <c r="L262" s="849">
        <v>1</v>
      </c>
      <c r="M262" s="849">
        <v>85</v>
      </c>
      <c r="N262" s="849">
        <v>855</v>
      </c>
      <c r="O262" s="849">
        <v>73530</v>
      </c>
      <c r="P262" s="837">
        <v>0.99317890187073676</v>
      </c>
      <c r="Q262" s="850">
        <v>86</v>
      </c>
    </row>
    <row r="263" spans="1:17" ht="14.4" customHeight="1" x14ac:dyDescent="0.3">
      <c r="A263" s="831" t="s">
        <v>2923</v>
      </c>
      <c r="B263" s="832" t="s">
        <v>2924</v>
      </c>
      <c r="C263" s="832" t="s">
        <v>2919</v>
      </c>
      <c r="D263" s="832" t="s">
        <v>3039</v>
      </c>
      <c r="E263" s="832" t="s">
        <v>3041</v>
      </c>
      <c r="F263" s="849">
        <v>783</v>
      </c>
      <c r="G263" s="849">
        <v>66555</v>
      </c>
      <c r="H263" s="849">
        <v>0.90415704387990758</v>
      </c>
      <c r="I263" s="849">
        <v>85</v>
      </c>
      <c r="J263" s="849">
        <v>866</v>
      </c>
      <c r="K263" s="849">
        <v>73610</v>
      </c>
      <c r="L263" s="849">
        <v>1</v>
      </c>
      <c r="M263" s="849">
        <v>85</v>
      </c>
      <c r="N263" s="849">
        <v>916</v>
      </c>
      <c r="O263" s="849">
        <v>78776</v>
      </c>
      <c r="P263" s="837">
        <v>1.0701806819725581</v>
      </c>
      <c r="Q263" s="850">
        <v>86</v>
      </c>
    </row>
    <row r="264" spans="1:17" ht="14.4" customHeight="1" x14ac:dyDescent="0.3">
      <c r="A264" s="831" t="s">
        <v>2923</v>
      </c>
      <c r="B264" s="832" t="s">
        <v>2924</v>
      </c>
      <c r="C264" s="832" t="s">
        <v>2919</v>
      </c>
      <c r="D264" s="832" t="s">
        <v>3104</v>
      </c>
      <c r="E264" s="832" t="s">
        <v>3106</v>
      </c>
      <c r="F264" s="849"/>
      <c r="G264" s="849"/>
      <c r="H264" s="849"/>
      <c r="I264" s="849"/>
      <c r="J264" s="849">
        <v>1</v>
      </c>
      <c r="K264" s="849">
        <v>720</v>
      </c>
      <c r="L264" s="849">
        <v>1</v>
      </c>
      <c r="M264" s="849">
        <v>720</v>
      </c>
      <c r="N264" s="849"/>
      <c r="O264" s="849"/>
      <c r="P264" s="837"/>
      <c r="Q264" s="850"/>
    </row>
    <row r="265" spans="1:17" ht="14.4" customHeight="1" x14ac:dyDescent="0.3">
      <c r="A265" s="831" t="s">
        <v>2923</v>
      </c>
      <c r="B265" s="832" t="s">
        <v>2924</v>
      </c>
      <c r="C265" s="832" t="s">
        <v>2919</v>
      </c>
      <c r="D265" s="832" t="s">
        <v>3090</v>
      </c>
      <c r="E265" s="832" t="s">
        <v>3088</v>
      </c>
      <c r="F265" s="849">
        <v>396</v>
      </c>
      <c r="G265" s="849">
        <v>376992</v>
      </c>
      <c r="H265" s="849">
        <v>0.61682242990654201</v>
      </c>
      <c r="I265" s="849">
        <v>952</v>
      </c>
      <c r="J265" s="849">
        <v>642</v>
      </c>
      <c r="K265" s="849">
        <v>611184</v>
      </c>
      <c r="L265" s="849">
        <v>1</v>
      </c>
      <c r="M265" s="849">
        <v>952</v>
      </c>
      <c r="N265" s="849">
        <v>526</v>
      </c>
      <c r="O265" s="849">
        <v>501278</v>
      </c>
      <c r="P265" s="837">
        <v>0.82017526636822957</v>
      </c>
      <c r="Q265" s="850">
        <v>953</v>
      </c>
    </row>
    <row r="266" spans="1:17" ht="14.4" customHeight="1" x14ac:dyDescent="0.3">
      <c r="A266" s="831" t="s">
        <v>2923</v>
      </c>
      <c r="B266" s="832" t="s">
        <v>2924</v>
      </c>
      <c r="C266" s="832" t="s">
        <v>2919</v>
      </c>
      <c r="D266" s="832" t="s">
        <v>3090</v>
      </c>
      <c r="E266" s="832" t="s">
        <v>3089</v>
      </c>
      <c r="F266" s="849">
        <v>489</v>
      </c>
      <c r="G266" s="849">
        <v>465528</v>
      </c>
      <c r="H266" s="849">
        <v>0.89071038251366119</v>
      </c>
      <c r="I266" s="849">
        <v>952</v>
      </c>
      <c r="J266" s="849">
        <v>549</v>
      </c>
      <c r="K266" s="849">
        <v>522648</v>
      </c>
      <c r="L266" s="849">
        <v>1</v>
      </c>
      <c r="M266" s="849">
        <v>952</v>
      </c>
      <c r="N266" s="849">
        <v>646</v>
      </c>
      <c r="O266" s="849">
        <v>615638</v>
      </c>
      <c r="P266" s="837">
        <v>1.1779208951340099</v>
      </c>
      <c r="Q266" s="850">
        <v>953</v>
      </c>
    </row>
    <row r="267" spans="1:17" ht="14.4" customHeight="1" x14ac:dyDescent="0.3">
      <c r="A267" s="831" t="s">
        <v>2923</v>
      </c>
      <c r="B267" s="832" t="s">
        <v>2924</v>
      </c>
      <c r="C267" s="832" t="s">
        <v>2919</v>
      </c>
      <c r="D267" s="832" t="s">
        <v>2993</v>
      </c>
      <c r="E267" s="832" t="s">
        <v>2994</v>
      </c>
      <c r="F267" s="849"/>
      <c r="G267" s="849"/>
      <c r="H267" s="849"/>
      <c r="I267" s="849"/>
      <c r="J267" s="849">
        <v>1</v>
      </c>
      <c r="K267" s="849">
        <v>120</v>
      </c>
      <c r="L267" s="849">
        <v>1</v>
      </c>
      <c r="M267" s="849">
        <v>120</v>
      </c>
      <c r="N267" s="849">
        <v>8</v>
      </c>
      <c r="O267" s="849">
        <v>968</v>
      </c>
      <c r="P267" s="837">
        <v>8.0666666666666664</v>
      </c>
      <c r="Q267" s="850">
        <v>121</v>
      </c>
    </row>
    <row r="268" spans="1:17" ht="14.4" customHeight="1" x14ac:dyDescent="0.3">
      <c r="A268" s="831" t="s">
        <v>2923</v>
      </c>
      <c r="B268" s="832" t="s">
        <v>2924</v>
      </c>
      <c r="C268" s="832" t="s">
        <v>2919</v>
      </c>
      <c r="D268" s="832" t="s">
        <v>2993</v>
      </c>
      <c r="E268" s="832" t="s">
        <v>2995</v>
      </c>
      <c r="F268" s="849"/>
      <c r="G268" s="849"/>
      <c r="H268" s="849"/>
      <c r="I268" s="849"/>
      <c r="J268" s="849">
        <v>17</v>
      </c>
      <c r="K268" s="849">
        <v>2040</v>
      </c>
      <c r="L268" s="849">
        <v>1</v>
      </c>
      <c r="M268" s="849">
        <v>120</v>
      </c>
      <c r="N268" s="849">
        <v>10</v>
      </c>
      <c r="O268" s="849">
        <v>1210</v>
      </c>
      <c r="P268" s="837">
        <v>0.59313725490196079</v>
      </c>
      <c r="Q268" s="850">
        <v>121</v>
      </c>
    </row>
    <row r="269" spans="1:17" ht="14.4" customHeight="1" x14ac:dyDescent="0.3">
      <c r="A269" s="831" t="s">
        <v>2923</v>
      </c>
      <c r="B269" s="832" t="s">
        <v>2924</v>
      </c>
      <c r="C269" s="832" t="s">
        <v>2919</v>
      </c>
      <c r="D269" s="832" t="s">
        <v>3091</v>
      </c>
      <c r="E269" s="832" t="s">
        <v>3088</v>
      </c>
      <c r="F269" s="849">
        <v>50</v>
      </c>
      <c r="G269" s="849">
        <v>37250</v>
      </c>
      <c r="H269" s="849">
        <v>1.5625</v>
      </c>
      <c r="I269" s="849">
        <v>745</v>
      </c>
      <c r="J269" s="849">
        <v>32</v>
      </c>
      <c r="K269" s="849">
        <v>23840</v>
      </c>
      <c r="L269" s="849">
        <v>1</v>
      </c>
      <c r="M269" s="849">
        <v>745</v>
      </c>
      <c r="N269" s="849">
        <v>5</v>
      </c>
      <c r="O269" s="849">
        <v>3730</v>
      </c>
      <c r="P269" s="837">
        <v>0.15645973154362416</v>
      </c>
      <c r="Q269" s="850">
        <v>746</v>
      </c>
    </row>
    <row r="270" spans="1:17" ht="14.4" customHeight="1" x14ac:dyDescent="0.3">
      <c r="A270" s="831" t="s">
        <v>2923</v>
      </c>
      <c r="B270" s="832" t="s">
        <v>2924</v>
      </c>
      <c r="C270" s="832" t="s">
        <v>2919</v>
      </c>
      <c r="D270" s="832" t="s">
        <v>3091</v>
      </c>
      <c r="E270" s="832" t="s">
        <v>3089</v>
      </c>
      <c r="F270" s="849">
        <v>13</v>
      </c>
      <c r="G270" s="849">
        <v>9685</v>
      </c>
      <c r="H270" s="849">
        <v>0.34210526315789475</v>
      </c>
      <c r="I270" s="849">
        <v>745</v>
      </c>
      <c r="J270" s="849">
        <v>38</v>
      </c>
      <c r="K270" s="849">
        <v>28310</v>
      </c>
      <c r="L270" s="849">
        <v>1</v>
      </c>
      <c r="M270" s="849">
        <v>745</v>
      </c>
      <c r="N270" s="849">
        <v>13</v>
      </c>
      <c r="O270" s="849">
        <v>9698</v>
      </c>
      <c r="P270" s="837">
        <v>0.34256446485340869</v>
      </c>
      <c r="Q270" s="850">
        <v>746</v>
      </c>
    </row>
    <row r="271" spans="1:17" ht="14.4" customHeight="1" x14ac:dyDescent="0.3">
      <c r="A271" s="831" t="s">
        <v>2923</v>
      </c>
      <c r="B271" s="832" t="s">
        <v>2924</v>
      </c>
      <c r="C271" s="832" t="s">
        <v>2919</v>
      </c>
      <c r="D271" s="832" t="s">
        <v>3092</v>
      </c>
      <c r="E271" s="832" t="s">
        <v>3093</v>
      </c>
      <c r="F271" s="849">
        <v>151</v>
      </c>
      <c r="G271" s="849">
        <v>81993</v>
      </c>
      <c r="H271" s="849">
        <v>3.2826086956521738</v>
      </c>
      <c r="I271" s="849">
        <v>543</v>
      </c>
      <c r="J271" s="849">
        <v>46</v>
      </c>
      <c r="K271" s="849">
        <v>24978</v>
      </c>
      <c r="L271" s="849">
        <v>1</v>
      </c>
      <c r="M271" s="849">
        <v>543</v>
      </c>
      <c r="N271" s="849">
        <v>121</v>
      </c>
      <c r="O271" s="849">
        <v>65824</v>
      </c>
      <c r="P271" s="837">
        <v>2.6352790455600927</v>
      </c>
      <c r="Q271" s="850">
        <v>544</v>
      </c>
    </row>
    <row r="272" spans="1:17" ht="14.4" customHeight="1" x14ac:dyDescent="0.3">
      <c r="A272" s="831" t="s">
        <v>2923</v>
      </c>
      <c r="B272" s="832" t="s">
        <v>2924</v>
      </c>
      <c r="C272" s="832" t="s">
        <v>2919</v>
      </c>
      <c r="D272" s="832" t="s">
        <v>3054</v>
      </c>
      <c r="E272" s="832" t="s">
        <v>3037</v>
      </c>
      <c r="F272" s="849">
        <v>11</v>
      </c>
      <c r="G272" s="849">
        <v>1958</v>
      </c>
      <c r="H272" s="849">
        <v>3.6666666666666665</v>
      </c>
      <c r="I272" s="849">
        <v>178</v>
      </c>
      <c r="J272" s="849">
        <v>3</v>
      </c>
      <c r="K272" s="849">
        <v>534</v>
      </c>
      <c r="L272" s="849">
        <v>1</v>
      </c>
      <c r="M272" s="849">
        <v>178</v>
      </c>
      <c r="N272" s="849">
        <v>1</v>
      </c>
      <c r="O272" s="849">
        <v>179</v>
      </c>
      <c r="P272" s="837">
        <v>0.33520599250936328</v>
      </c>
      <c r="Q272" s="850">
        <v>179</v>
      </c>
    </row>
    <row r="273" spans="1:17" ht="14.4" customHeight="1" x14ac:dyDescent="0.3">
      <c r="A273" s="831" t="s">
        <v>2923</v>
      </c>
      <c r="B273" s="832" t="s">
        <v>2924</v>
      </c>
      <c r="C273" s="832" t="s">
        <v>2919</v>
      </c>
      <c r="D273" s="832" t="s">
        <v>3054</v>
      </c>
      <c r="E273" s="832" t="s">
        <v>3038</v>
      </c>
      <c r="F273" s="849">
        <v>3</v>
      </c>
      <c r="G273" s="849">
        <v>534</v>
      </c>
      <c r="H273" s="849">
        <v>0.25</v>
      </c>
      <c r="I273" s="849">
        <v>178</v>
      </c>
      <c r="J273" s="849">
        <v>12</v>
      </c>
      <c r="K273" s="849">
        <v>2136</v>
      </c>
      <c r="L273" s="849">
        <v>1</v>
      </c>
      <c r="M273" s="849">
        <v>178</v>
      </c>
      <c r="N273" s="849">
        <v>5</v>
      </c>
      <c r="O273" s="849">
        <v>895</v>
      </c>
      <c r="P273" s="837">
        <v>0.41900749063670412</v>
      </c>
      <c r="Q273" s="850">
        <v>179</v>
      </c>
    </row>
    <row r="274" spans="1:17" ht="14.4" customHeight="1" x14ac:dyDescent="0.3">
      <c r="A274" s="831" t="s">
        <v>2923</v>
      </c>
      <c r="B274" s="832" t="s">
        <v>2924</v>
      </c>
      <c r="C274" s="832" t="s">
        <v>2919</v>
      </c>
      <c r="D274" s="832" t="s">
        <v>3045</v>
      </c>
      <c r="E274" s="832" t="s">
        <v>3044</v>
      </c>
      <c r="F274" s="849">
        <v>2</v>
      </c>
      <c r="G274" s="849">
        <v>760</v>
      </c>
      <c r="H274" s="849"/>
      <c r="I274" s="849">
        <v>380</v>
      </c>
      <c r="J274" s="849"/>
      <c r="K274" s="849"/>
      <c r="L274" s="849"/>
      <c r="M274" s="849"/>
      <c r="N274" s="849">
        <v>6</v>
      </c>
      <c r="O274" s="849">
        <v>2286</v>
      </c>
      <c r="P274" s="837"/>
      <c r="Q274" s="850">
        <v>381</v>
      </c>
    </row>
    <row r="275" spans="1:17" ht="14.4" customHeight="1" x14ac:dyDescent="0.3">
      <c r="A275" s="831" t="s">
        <v>2923</v>
      </c>
      <c r="B275" s="832" t="s">
        <v>2924</v>
      </c>
      <c r="C275" s="832" t="s">
        <v>2919</v>
      </c>
      <c r="D275" s="832" t="s">
        <v>3094</v>
      </c>
      <c r="E275" s="832" t="s">
        <v>3095</v>
      </c>
      <c r="F275" s="849">
        <v>10</v>
      </c>
      <c r="G275" s="849">
        <v>1000</v>
      </c>
      <c r="H275" s="849">
        <v>0.83333333333333337</v>
      </c>
      <c r="I275" s="849">
        <v>100</v>
      </c>
      <c r="J275" s="849">
        <v>12</v>
      </c>
      <c r="K275" s="849">
        <v>1200</v>
      </c>
      <c r="L275" s="849">
        <v>1</v>
      </c>
      <c r="M275" s="849">
        <v>100</v>
      </c>
      <c r="N275" s="849">
        <v>13</v>
      </c>
      <c r="O275" s="849">
        <v>1300</v>
      </c>
      <c r="P275" s="837">
        <v>1.0833333333333333</v>
      </c>
      <c r="Q275" s="850">
        <v>100</v>
      </c>
    </row>
    <row r="276" spans="1:17" ht="14.4" customHeight="1" x14ac:dyDescent="0.3">
      <c r="A276" s="831" t="s">
        <v>2923</v>
      </c>
      <c r="B276" s="832" t="s">
        <v>2924</v>
      </c>
      <c r="C276" s="832" t="s">
        <v>2919</v>
      </c>
      <c r="D276" s="832" t="s">
        <v>3094</v>
      </c>
      <c r="E276" s="832" t="s">
        <v>3121</v>
      </c>
      <c r="F276" s="849">
        <v>13</v>
      </c>
      <c r="G276" s="849">
        <v>1300</v>
      </c>
      <c r="H276" s="849">
        <v>0.8125</v>
      </c>
      <c r="I276" s="849">
        <v>100</v>
      </c>
      <c r="J276" s="849">
        <v>16</v>
      </c>
      <c r="K276" s="849">
        <v>1600</v>
      </c>
      <c r="L276" s="849">
        <v>1</v>
      </c>
      <c r="M276" s="849">
        <v>100</v>
      </c>
      <c r="N276" s="849">
        <v>15</v>
      </c>
      <c r="O276" s="849">
        <v>1500</v>
      </c>
      <c r="P276" s="837">
        <v>0.9375</v>
      </c>
      <c r="Q276" s="850">
        <v>100</v>
      </c>
    </row>
    <row r="277" spans="1:17" ht="14.4" customHeight="1" x14ac:dyDescent="0.3">
      <c r="A277" s="831" t="s">
        <v>2923</v>
      </c>
      <c r="B277" s="832" t="s">
        <v>2924</v>
      </c>
      <c r="C277" s="832" t="s">
        <v>2919</v>
      </c>
      <c r="D277" s="832" t="s">
        <v>3122</v>
      </c>
      <c r="E277" s="832" t="s">
        <v>3088</v>
      </c>
      <c r="F277" s="849">
        <v>43</v>
      </c>
      <c r="G277" s="849">
        <v>44505</v>
      </c>
      <c r="H277" s="849">
        <v>0.89583333333333337</v>
      </c>
      <c r="I277" s="849">
        <v>1035</v>
      </c>
      <c r="J277" s="849">
        <v>48</v>
      </c>
      <c r="K277" s="849">
        <v>49680</v>
      </c>
      <c r="L277" s="849">
        <v>1</v>
      </c>
      <c r="M277" s="849">
        <v>1035</v>
      </c>
      <c r="N277" s="849">
        <v>64</v>
      </c>
      <c r="O277" s="849">
        <v>66304</v>
      </c>
      <c r="P277" s="837">
        <v>1.3346215780998389</v>
      </c>
      <c r="Q277" s="850">
        <v>1036</v>
      </c>
    </row>
    <row r="278" spans="1:17" ht="14.4" customHeight="1" x14ac:dyDescent="0.3">
      <c r="A278" s="831" t="s">
        <v>2923</v>
      </c>
      <c r="B278" s="832" t="s">
        <v>2924</v>
      </c>
      <c r="C278" s="832" t="s">
        <v>2919</v>
      </c>
      <c r="D278" s="832" t="s">
        <v>3122</v>
      </c>
      <c r="E278" s="832" t="s">
        <v>3089</v>
      </c>
      <c r="F278" s="849">
        <v>96</v>
      </c>
      <c r="G278" s="849">
        <v>99360</v>
      </c>
      <c r="H278" s="849">
        <v>0.8</v>
      </c>
      <c r="I278" s="849">
        <v>1035</v>
      </c>
      <c r="J278" s="849">
        <v>120</v>
      </c>
      <c r="K278" s="849">
        <v>124200</v>
      </c>
      <c r="L278" s="849">
        <v>1</v>
      </c>
      <c r="M278" s="849">
        <v>1035</v>
      </c>
      <c r="N278" s="849">
        <v>21</v>
      </c>
      <c r="O278" s="849">
        <v>21756</v>
      </c>
      <c r="P278" s="837">
        <v>0.17516908212560386</v>
      </c>
      <c r="Q278" s="850">
        <v>1036</v>
      </c>
    </row>
    <row r="279" spans="1:17" ht="14.4" customHeight="1" x14ac:dyDescent="0.3">
      <c r="A279" s="831" t="s">
        <v>2923</v>
      </c>
      <c r="B279" s="832" t="s">
        <v>2924</v>
      </c>
      <c r="C279" s="832" t="s">
        <v>2919</v>
      </c>
      <c r="D279" s="832" t="s">
        <v>3123</v>
      </c>
      <c r="E279" s="832" t="s">
        <v>3088</v>
      </c>
      <c r="F279" s="849">
        <v>5</v>
      </c>
      <c r="G279" s="849">
        <v>4395</v>
      </c>
      <c r="H279" s="849"/>
      <c r="I279" s="849">
        <v>879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2923</v>
      </c>
      <c r="B280" s="832" t="s">
        <v>2924</v>
      </c>
      <c r="C280" s="832" t="s">
        <v>2919</v>
      </c>
      <c r="D280" s="832" t="s">
        <v>3123</v>
      </c>
      <c r="E280" s="832" t="s">
        <v>3089</v>
      </c>
      <c r="F280" s="849"/>
      <c r="G280" s="849"/>
      <c r="H280" s="849"/>
      <c r="I280" s="849"/>
      <c r="J280" s="849">
        <v>25</v>
      </c>
      <c r="K280" s="849">
        <v>21975</v>
      </c>
      <c r="L280" s="849">
        <v>1</v>
      </c>
      <c r="M280" s="849">
        <v>879</v>
      </c>
      <c r="N280" s="849"/>
      <c r="O280" s="849"/>
      <c r="P280" s="837"/>
      <c r="Q280" s="850"/>
    </row>
    <row r="281" spans="1:17" ht="14.4" customHeight="1" x14ac:dyDescent="0.3">
      <c r="A281" s="831" t="s">
        <v>2923</v>
      </c>
      <c r="B281" s="832" t="s">
        <v>2924</v>
      </c>
      <c r="C281" s="832" t="s">
        <v>2919</v>
      </c>
      <c r="D281" s="832" t="s">
        <v>3125</v>
      </c>
      <c r="E281" s="832" t="s">
        <v>3134</v>
      </c>
      <c r="F281" s="849">
        <v>1</v>
      </c>
      <c r="G281" s="849">
        <v>1379</v>
      </c>
      <c r="H281" s="849"/>
      <c r="I281" s="849">
        <v>1379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566</v>
      </c>
      <c r="B282" s="832" t="s">
        <v>3135</v>
      </c>
      <c r="C282" s="832" t="s">
        <v>2919</v>
      </c>
      <c r="D282" s="832" t="s">
        <v>3136</v>
      </c>
      <c r="E282" s="832" t="s">
        <v>3137</v>
      </c>
      <c r="F282" s="849"/>
      <c r="G282" s="849"/>
      <c r="H282" s="849"/>
      <c r="I282" s="849"/>
      <c r="J282" s="849">
        <v>1</v>
      </c>
      <c r="K282" s="849">
        <v>2770</v>
      </c>
      <c r="L282" s="849">
        <v>1</v>
      </c>
      <c r="M282" s="849">
        <v>2770</v>
      </c>
      <c r="N282" s="849">
        <v>1</v>
      </c>
      <c r="O282" s="849">
        <v>2774</v>
      </c>
      <c r="P282" s="837">
        <v>1.0014440433212997</v>
      </c>
      <c r="Q282" s="850">
        <v>2774</v>
      </c>
    </row>
    <row r="283" spans="1:17" ht="14.4" customHeight="1" x14ac:dyDescent="0.3">
      <c r="A283" s="831" t="s">
        <v>566</v>
      </c>
      <c r="B283" s="832" t="s">
        <v>3135</v>
      </c>
      <c r="C283" s="832" t="s">
        <v>2919</v>
      </c>
      <c r="D283" s="832" t="s">
        <v>3136</v>
      </c>
      <c r="E283" s="832" t="s">
        <v>3138</v>
      </c>
      <c r="F283" s="849">
        <v>2</v>
      </c>
      <c r="G283" s="849">
        <v>5540</v>
      </c>
      <c r="H283" s="849">
        <v>0.4998646575836867</v>
      </c>
      <c r="I283" s="849">
        <v>2770</v>
      </c>
      <c r="J283" s="849">
        <v>4</v>
      </c>
      <c r="K283" s="849">
        <v>11083</v>
      </c>
      <c r="L283" s="849">
        <v>1</v>
      </c>
      <c r="M283" s="849">
        <v>2770.75</v>
      </c>
      <c r="N283" s="849"/>
      <c r="O283" s="849"/>
      <c r="P283" s="837"/>
      <c r="Q283" s="850"/>
    </row>
    <row r="284" spans="1:17" ht="14.4" customHeight="1" x14ac:dyDescent="0.3">
      <c r="A284" s="831" t="s">
        <v>566</v>
      </c>
      <c r="B284" s="832" t="s">
        <v>3135</v>
      </c>
      <c r="C284" s="832" t="s">
        <v>2919</v>
      </c>
      <c r="D284" s="832" t="s">
        <v>3139</v>
      </c>
      <c r="E284" s="832" t="s">
        <v>3140</v>
      </c>
      <c r="F284" s="849"/>
      <c r="G284" s="849"/>
      <c r="H284" s="849"/>
      <c r="I284" s="849"/>
      <c r="J284" s="849">
        <v>1</v>
      </c>
      <c r="K284" s="849">
        <v>6170</v>
      </c>
      <c r="L284" s="849">
        <v>1</v>
      </c>
      <c r="M284" s="849">
        <v>6170</v>
      </c>
      <c r="N284" s="849"/>
      <c r="O284" s="849"/>
      <c r="P284" s="837"/>
      <c r="Q284" s="850"/>
    </row>
    <row r="285" spans="1:17" ht="14.4" customHeight="1" x14ac:dyDescent="0.3">
      <c r="A285" s="831" t="s">
        <v>566</v>
      </c>
      <c r="B285" s="832" t="s">
        <v>3135</v>
      </c>
      <c r="C285" s="832" t="s">
        <v>2919</v>
      </c>
      <c r="D285" s="832" t="s">
        <v>3139</v>
      </c>
      <c r="E285" s="832" t="s">
        <v>3141</v>
      </c>
      <c r="F285" s="849">
        <v>2</v>
      </c>
      <c r="G285" s="849">
        <v>12340</v>
      </c>
      <c r="H285" s="849">
        <v>0.99951401263567152</v>
      </c>
      <c r="I285" s="849">
        <v>6170</v>
      </c>
      <c r="J285" s="849">
        <v>2</v>
      </c>
      <c r="K285" s="849">
        <v>12346</v>
      </c>
      <c r="L285" s="849">
        <v>1</v>
      </c>
      <c r="M285" s="849">
        <v>6173</v>
      </c>
      <c r="N285" s="849"/>
      <c r="O285" s="849"/>
      <c r="P285" s="837"/>
      <c r="Q285" s="850"/>
    </row>
    <row r="286" spans="1:17" ht="14.4" customHeight="1" x14ac:dyDescent="0.3">
      <c r="A286" s="831" t="s">
        <v>566</v>
      </c>
      <c r="B286" s="832" t="s">
        <v>3135</v>
      </c>
      <c r="C286" s="832" t="s">
        <v>2919</v>
      </c>
      <c r="D286" s="832" t="s">
        <v>3142</v>
      </c>
      <c r="E286" s="832" t="s">
        <v>3143</v>
      </c>
      <c r="F286" s="849"/>
      <c r="G286" s="849"/>
      <c r="H286" s="849"/>
      <c r="I286" s="849"/>
      <c r="J286" s="849">
        <v>2</v>
      </c>
      <c r="K286" s="849">
        <v>4925</v>
      </c>
      <c r="L286" s="849">
        <v>1</v>
      </c>
      <c r="M286" s="849">
        <v>2462.5</v>
      </c>
      <c r="N286" s="849"/>
      <c r="O286" s="849"/>
      <c r="P286" s="837"/>
      <c r="Q286" s="850"/>
    </row>
    <row r="287" spans="1:17" ht="14.4" customHeight="1" x14ac:dyDescent="0.3">
      <c r="A287" s="831" t="s">
        <v>566</v>
      </c>
      <c r="B287" s="832" t="s">
        <v>3135</v>
      </c>
      <c r="C287" s="832" t="s">
        <v>2919</v>
      </c>
      <c r="D287" s="832" t="s">
        <v>3144</v>
      </c>
      <c r="E287" s="832" t="s">
        <v>3145</v>
      </c>
      <c r="F287" s="849">
        <v>1</v>
      </c>
      <c r="G287" s="849">
        <v>2145</v>
      </c>
      <c r="H287" s="849">
        <v>0.24988350419384903</v>
      </c>
      <c r="I287" s="849">
        <v>2145</v>
      </c>
      <c r="J287" s="849">
        <v>4</v>
      </c>
      <c r="K287" s="849">
        <v>8584</v>
      </c>
      <c r="L287" s="849">
        <v>1</v>
      </c>
      <c r="M287" s="849">
        <v>2146</v>
      </c>
      <c r="N287" s="849"/>
      <c r="O287" s="849"/>
      <c r="P287" s="837"/>
      <c r="Q287" s="850"/>
    </row>
    <row r="288" spans="1:17" ht="14.4" customHeight="1" x14ac:dyDescent="0.3">
      <c r="A288" s="831" t="s">
        <v>566</v>
      </c>
      <c r="B288" s="832" t="s">
        <v>3135</v>
      </c>
      <c r="C288" s="832" t="s">
        <v>2919</v>
      </c>
      <c r="D288" s="832" t="s">
        <v>3146</v>
      </c>
      <c r="E288" s="832" t="s">
        <v>3147</v>
      </c>
      <c r="F288" s="849">
        <v>1</v>
      </c>
      <c r="G288" s="849">
        <v>2314</v>
      </c>
      <c r="H288" s="849"/>
      <c r="I288" s="849">
        <v>2314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566</v>
      </c>
      <c r="B289" s="832" t="s">
        <v>3135</v>
      </c>
      <c r="C289" s="832" t="s">
        <v>2919</v>
      </c>
      <c r="D289" s="832" t="s">
        <v>3148</v>
      </c>
      <c r="E289" s="832" t="s">
        <v>3149</v>
      </c>
      <c r="F289" s="849">
        <v>1</v>
      </c>
      <c r="G289" s="849">
        <v>2769</v>
      </c>
      <c r="H289" s="849"/>
      <c r="I289" s="849">
        <v>2769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566</v>
      </c>
      <c r="B290" s="832" t="s">
        <v>3135</v>
      </c>
      <c r="C290" s="832" t="s">
        <v>2919</v>
      </c>
      <c r="D290" s="832" t="s">
        <v>3150</v>
      </c>
      <c r="E290" s="832" t="s">
        <v>3151</v>
      </c>
      <c r="F290" s="849"/>
      <c r="G290" s="849"/>
      <c r="H290" s="849"/>
      <c r="I290" s="849"/>
      <c r="J290" s="849">
        <v>1</v>
      </c>
      <c r="K290" s="849">
        <v>837</v>
      </c>
      <c r="L290" s="849">
        <v>1</v>
      </c>
      <c r="M290" s="849">
        <v>837</v>
      </c>
      <c r="N290" s="849"/>
      <c r="O290" s="849"/>
      <c r="P290" s="837"/>
      <c r="Q290" s="850"/>
    </row>
    <row r="291" spans="1:17" ht="14.4" customHeight="1" x14ac:dyDescent="0.3">
      <c r="A291" s="831" t="s">
        <v>566</v>
      </c>
      <c r="B291" s="832" t="s">
        <v>3135</v>
      </c>
      <c r="C291" s="832" t="s">
        <v>2919</v>
      </c>
      <c r="D291" s="832" t="s">
        <v>3152</v>
      </c>
      <c r="E291" s="832" t="s">
        <v>3153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0</v>
      </c>
      <c r="P291" s="837"/>
      <c r="Q291" s="850">
        <v>0</v>
      </c>
    </row>
    <row r="292" spans="1:17" ht="14.4" customHeight="1" x14ac:dyDescent="0.3">
      <c r="A292" s="831" t="s">
        <v>566</v>
      </c>
      <c r="B292" s="832" t="s">
        <v>3135</v>
      </c>
      <c r="C292" s="832" t="s">
        <v>2919</v>
      </c>
      <c r="D292" s="832" t="s">
        <v>3152</v>
      </c>
      <c r="E292" s="832" t="s">
        <v>3154</v>
      </c>
      <c r="F292" s="849"/>
      <c r="G292" s="849"/>
      <c r="H292" s="849"/>
      <c r="I292" s="849"/>
      <c r="J292" s="849">
        <v>1</v>
      </c>
      <c r="K292" s="849">
        <v>0</v>
      </c>
      <c r="L292" s="849"/>
      <c r="M292" s="849">
        <v>0</v>
      </c>
      <c r="N292" s="849"/>
      <c r="O292" s="849"/>
      <c r="P292" s="837"/>
      <c r="Q292" s="850"/>
    </row>
    <row r="293" spans="1:17" ht="14.4" customHeight="1" x14ac:dyDescent="0.3">
      <c r="A293" s="831" t="s">
        <v>566</v>
      </c>
      <c r="B293" s="832" t="s">
        <v>3135</v>
      </c>
      <c r="C293" s="832" t="s">
        <v>2919</v>
      </c>
      <c r="D293" s="832" t="s">
        <v>3155</v>
      </c>
      <c r="E293" s="832" t="s">
        <v>3156</v>
      </c>
      <c r="F293" s="849"/>
      <c r="G293" s="849"/>
      <c r="H293" s="849"/>
      <c r="I293" s="849"/>
      <c r="J293" s="849">
        <v>1</v>
      </c>
      <c r="K293" s="849">
        <v>0</v>
      </c>
      <c r="L293" s="849"/>
      <c r="M293" s="849">
        <v>0</v>
      </c>
      <c r="N293" s="849"/>
      <c r="O293" s="849"/>
      <c r="P293" s="837"/>
      <c r="Q293" s="850"/>
    </row>
    <row r="294" spans="1:17" ht="14.4" customHeight="1" x14ac:dyDescent="0.3">
      <c r="A294" s="831" t="s">
        <v>566</v>
      </c>
      <c r="B294" s="832" t="s">
        <v>3135</v>
      </c>
      <c r="C294" s="832" t="s">
        <v>2919</v>
      </c>
      <c r="D294" s="832" t="s">
        <v>3157</v>
      </c>
      <c r="E294" s="832" t="s">
        <v>3158</v>
      </c>
      <c r="F294" s="849"/>
      <c r="G294" s="849"/>
      <c r="H294" s="849"/>
      <c r="I294" s="849"/>
      <c r="J294" s="849">
        <v>1</v>
      </c>
      <c r="K294" s="849">
        <v>0</v>
      </c>
      <c r="L294" s="849"/>
      <c r="M294" s="849">
        <v>0</v>
      </c>
      <c r="N294" s="849"/>
      <c r="O294" s="849"/>
      <c r="P294" s="837"/>
      <c r="Q294" s="850"/>
    </row>
    <row r="295" spans="1:17" ht="14.4" customHeight="1" x14ac:dyDescent="0.3">
      <c r="A295" s="831" t="s">
        <v>566</v>
      </c>
      <c r="B295" s="832" t="s">
        <v>3135</v>
      </c>
      <c r="C295" s="832" t="s">
        <v>2919</v>
      </c>
      <c r="D295" s="832" t="s">
        <v>3159</v>
      </c>
      <c r="E295" s="832" t="s">
        <v>3160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0</v>
      </c>
      <c r="P295" s="837"/>
      <c r="Q295" s="850">
        <v>0</v>
      </c>
    </row>
    <row r="296" spans="1:17" ht="14.4" customHeight="1" x14ac:dyDescent="0.3">
      <c r="A296" s="831" t="s">
        <v>566</v>
      </c>
      <c r="B296" s="832" t="s">
        <v>3135</v>
      </c>
      <c r="C296" s="832" t="s">
        <v>2919</v>
      </c>
      <c r="D296" s="832" t="s">
        <v>3159</v>
      </c>
      <c r="E296" s="832" t="s">
        <v>3161</v>
      </c>
      <c r="F296" s="849"/>
      <c r="G296" s="849"/>
      <c r="H296" s="849"/>
      <c r="I296" s="849"/>
      <c r="J296" s="849">
        <v>1</v>
      </c>
      <c r="K296" s="849">
        <v>0</v>
      </c>
      <c r="L296" s="849"/>
      <c r="M296" s="849">
        <v>0</v>
      </c>
      <c r="N296" s="849"/>
      <c r="O296" s="849"/>
      <c r="P296" s="837"/>
      <c r="Q296" s="850"/>
    </row>
    <row r="297" spans="1:17" ht="14.4" customHeight="1" x14ac:dyDescent="0.3">
      <c r="A297" s="831" t="s">
        <v>566</v>
      </c>
      <c r="B297" s="832" t="s">
        <v>3135</v>
      </c>
      <c r="C297" s="832" t="s">
        <v>2919</v>
      </c>
      <c r="D297" s="832" t="s">
        <v>3162</v>
      </c>
      <c r="E297" s="832" t="s">
        <v>3163</v>
      </c>
      <c r="F297" s="849">
        <v>1</v>
      </c>
      <c r="G297" s="849">
        <v>2810</v>
      </c>
      <c r="H297" s="849"/>
      <c r="I297" s="849">
        <v>2810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566</v>
      </c>
      <c r="B298" s="832" t="s">
        <v>3135</v>
      </c>
      <c r="C298" s="832" t="s">
        <v>2919</v>
      </c>
      <c r="D298" s="832" t="s">
        <v>3164</v>
      </c>
      <c r="E298" s="832" t="s">
        <v>3165</v>
      </c>
      <c r="F298" s="849"/>
      <c r="G298" s="849"/>
      <c r="H298" s="849"/>
      <c r="I298" s="849"/>
      <c r="J298" s="849">
        <v>2</v>
      </c>
      <c r="K298" s="849">
        <v>1730</v>
      </c>
      <c r="L298" s="849">
        <v>1</v>
      </c>
      <c r="M298" s="849">
        <v>865</v>
      </c>
      <c r="N298" s="849"/>
      <c r="O298" s="849"/>
      <c r="P298" s="837"/>
      <c r="Q298" s="850"/>
    </row>
    <row r="299" spans="1:17" ht="14.4" customHeight="1" x14ac:dyDescent="0.3">
      <c r="A299" s="831" t="s">
        <v>566</v>
      </c>
      <c r="B299" s="832" t="s">
        <v>3135</v>
      </c>
      <c r="C299" s="832" t="s">
        <v>2919</v>
      </c>
      <c r="D299" s="832" t="s">
        <v>3166</v>
      </c>
      <c r="E299" s="832" t="s">
        <v>3167</v>
      </c>
      <c r="F299" s="849"/>
      <c r="G299" s="849"/>
      <c r="H299" s="849"/>
      <c r="I299" s="849"/>
      <c r="J299" s="849">
        <v>1</v>
      </c>
      <c r="K299" s="849">
        <v>5906</v>
      </c>
      <c r="L299" s="849">
        <v>1</v>
      </c>
      <c r="M299" s="849">
        <v>5906</v>
      </c>
      <c r="N299" s="849"/>
      <c r="O299" s="849"/>
      <c r="P299" s="837"/>
      <c r="Q299" s="850"/>
    </row>
    <row r="300" spans="1:17" ht="14.4" customHeight="1" x14ac:dyDescent="0.3">
      <c r="A300" s="831" t="s">
        <v>566</v>
      </c>
      <c r="B300" s="832" t="s">
        <v>3135</v>
      </c>
      <c r="C300" s="832" t="s">
        <v>2919</v>
      </c>
      <c r="D300" s="832" t="s">
        <v>3168</v>
      </c>
      <c r="E300" s="832" t="s">
        <v>3169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1988</v>
      </c>
      <c r="P300" s="837"/>
      <c r="Q300" s="850">
        <v>1988</v>
      </c>
    </row>
    <row r="301" spans="1:17" ht="14.4" customHeight="1" x14ac:dyDescent="0.3">
      <c r="A301" s="831" t="s">
        <v>566</v>
      </c>
      <c r="B301" s="832" t="s">
        <v>3135</v>
      </c>
      <c r="C301" s="832" t="s">
        <v>2919</v>
      </c>
      <c r="D301" s="832" t="s">
        <v>3170</v>
      </c>
      <c r="E301" s="832" t="s">
        <v>3171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16108</v>
      </c>
      <c r="P301" s="837"/>
      <c r="Q301" s="850">
        <v>16108</v>
      </c>
    </row>
    <row r="302" spans="1:17" ht="14.4" customHeight="1" x14ac:dyDescent="0.3">
      <c r="A302" s="831" t="s">
        <v>566</v>
      </c>
      <c r="B302" s="832" t="s">
        <v>3135</v>
      </c>
      <c r="C302" s="832" t="s">
        <v>2919</v>
      </c>
      <c r="D302" s="832" t="s">
        <v>3170</v>
      </c>
      <c r="E302" s="832" t="s">
        <v>3172</v>
      </c>
      <c r="F302" s="849"/>
      <c r="G302" s="849"/>
      <c r="H302" s="849"/>
      <c r="I302" s="849"/>
      <c r="J302" s="849">
        <v>1</v>
      </c>
      <c r="K302" s="849">
        <v>16084</v>
      </c>
      <c r="L302" s="849">
        <v>1</v>
      </c>
      <c r="M302" s="849">
        <v>16084</v>
      </c>
      <c r="N302" s="849"/>
      <c r="O302" s="849"/>
      <c r="P302" s="837"/>
      <c r="Q302" s="850"/>
    </row>
    <row r="303" spans="1:17" ht="14.4" customHeight="1" x14ac:dyDescent="0.3">
      <c r="A303" s="831" t="s">
        <v>566</v>
      </c>
      <c r="B303" s="832" t="s">
        <v>3135</v>
      </c>
      <c r="C303" s="832" t="s">
        <v>2919</v>
      </c>
      <c r="D303" s="832" t="s">
        <v>3173</v>
      </c>
      <c r="E303" s="832" t="s">
        <v>3174</v>
      </c>
      <c r="F303" s="849"/>
      <c r="G303" s="849"/>
      <c r="H303" s="849"/>
      <c r="I303" s="849"/>
      <c r="J303" s="849"/>
      <c r="K303" s="849"/>
      <c r="L303" s="849"/>
      <c r="M303" s="849"/>
      <c r="N303" s="849">
        <v>1</v>
      </c>
      <c r="O303" s="849">
        <v>0</v>
      </c>
      <c r="P303" s="837"/>
      <c r="Q303" s="850">
        <v>0</v>
      </c>
    </row>
    <row r="304" spans="1:17" ht="14.4" customHeight="1" x14ac:dyDescent="0.3">
      <c r="A304" s="831" t="s">
        <v>566</v>
      </c>
      <c r="B304" s="832" t="s">
        <v>3135</v>
      </c>
      <c r="C304" s="832" t="s">
        <v>2919</v>
      </c>
      <c r="D304" s="832" t="s">
        <v>3173</v>
      </c>
      <c r="E304" s="832" t="s">
        <v>3175</v>
      </c>
      <c r="F304" s="849"/>
      <c r="G304" s="849"/>
      <c r="H304" s="849"/>
      <c r="I304" s="849"/>
      <c r="J304" s="849">
        <v>1</v>
      </c>
      <c r="K304" s="849">
        <v>0</v>
      </c>
      <c r="L304" s="849"/>
      <c r="M304" s="849">
        <v>0</v>
      </c>
      <c r="N304" s="849"/>
      <c r="O304" s="849"/>
      <c r="P304" s="837"/>
      <c r="Q304" s="850"/>
    </row>
    <row r="305" spans="1:17" ht="14.4" customHeight="1" x14ac:dyDescent="0.3">
      <c r="A305" s="831" t="s">
        <v>566</v>
      </c>
      <c r="B305" s="832" t="s">
        <v>3135</v>
      </c>
      <c r="C305" s="832" t="s">
        <v>2919</v>
      </c>
      <c r="D305" s="832" t="s">
        <v>3176</v>
      </c>
      <c r="E305" s="832" t="s">
        <v>3177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0</v>
      </c>
      <c r="P305" s="837"/>
      <c r="Q305" s="850">
        <v>0</v>
      </c>
    </row>
    <row r="306" spans="1:17" ht="14.4" customHeight="1" x14ac:dyDescent="0.3">
      <c r="A306" s="831" t="s">
        <v>566</v>
      </c>
      <c r="B306" s="832" t="s">
        <v>3135</v>
      </c>
      <c r="C306" s="832" t="s">
        <v>2919</v>
      </c>
      <c r="D306" s="832" t="s">
        <v>3176</v>
      </c>
      <c r="E306" s="832" t="s">
        <v>3178</v>
      </c>
      <c r="F306" s="849"/>
      <c r="G306" s="849"/>
      <c r="H306" s="849"/>
      <c r="I306" s="849"/>
      <c r="J306" s="849">
        <v>1</v>
      </c>
      <c r="K306" s="849">
        <v>0</v>
      </c>
      <c r="L306" s="849"/>
      <c r="M306" s="849">
        <v>0</v>
      </c>
      <c r="N306" s="849"/>
      <c r="O306" s="849"/>
      <c r="P306" s="837"/>
      <c r="Q306" s="850"/>
    </row>
    <row r="307" spans="1:17" ht="14.4" customHeight="1" x14ac:dyDescent="0.3">
      <c r="A307" s="831" t="s">
        <v>566</v>
      </c>
      <c r="B307" s="832" t="s">
        <v>3135</v>
      </c>
      <c r="C307" s="832" t="s">
        <v>2919</v>
      </c>
      <c r="D307" s="832" t="s">
        <v>3179</v>
      </c>
      <c r="E307" s="832" t="s">
        <v>3180</v>
      </c>
      <c r="F307" s="849">
        <v>1</v>
      </c>
      <c r="G307" s="849">
        <v>3297</v>
      </c>
      <c r="H307" s="849">
        <v>0.24994314305208096</v>
      </c>
      <c r="I307" s="849">
        <v>3297</v>
      </c>
      <c r="J307" s="849">
        <v>4</v>
      </c>
      <c r="K307" s="849">
        <v>13191</v>
      </c>
      <c r="L307" s="849">
        <v>1</v>
      </c>
      <c r="M307" s="849">
        <v>3297.75</v>
      </c>
      <c r="N307" s="849"/>
      <c r="O307" s="849"/>
      <c r="P307" s="837"/>
      <c r="Q307" s="850"/>
    </row>
    <row r="308" spans="1:17" ht="14.4" customHeight="1" x14ac:dyDescent="0.3">
      <c r="A308" s="831" t="s">
        <v>566</v>
      </c>
      <c r="B308" s="832" t="s">
        <v>3135</v>
      </c>
      <c r="C308" s="832" t="s">
        <v>2919</v>
      </c>
      <c r="D308" s="832" t="s">
        <v>3181</v>
      </c>
      <c r="E308" s="832" t="s">
        <v>3182</v>
      </c>
      <c r="F308" s="849">
        <v>1</v>
      </c>
      <c r="G308" s="849">
        <v>2988</v>
      </c>
      <c r="H308" s="849"/>
      <c r="I308" s="849">
        <v>2988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566</v>
      </c>
      <c r="B309" s="832" t="s">
        <v>3135</v>
      </c>
      <c r="C309" s="832" t="s">
        <v>2919</v>
      </c>
      <c r="D309" s="832" t="s">
        <v>3183</v>
      </c>
      <c r="E309" s="832" t="s">
        <v>3184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5755</v>
      </c>
      <c r="P309" s="837"/>
      <c r="Q309" s="850">
        <v>5755</v>
      </c>
    </row>
    <row r="310" spans="1:17" ht="14.4" customHeight="1" x14ac:dyDescent="0.3">
      <c r="A310" s="831" t="s">
        <v>566</v>
      </c>
      <c r="B310" s="832" t="s">
        <v>3135</v>
      </c>
      <c r="C310" s="832" t="s">
        <v>2919</v>
      </c>
      <c r="D310" s="832" t="s">
        <v>3185</v>
      </c>
      <c r="E310" s="832" t="s">
        <v>3186</v>
      </c>
      <c r="F310" s="849">
        <v>1</v>
      </c>
      <c r="G310" s="849">
        <v>5282</v>
      </c>
      <c r="H310" s="849"/>
      <c r="I310" s="849">
        <v>5282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566</v>
      </c>
      <c r="B311" s="832" t="s">
        <v>3135</v>
      </c>
      <c r="C311" s="832" t="s">
        <v>2919</v>
      </c>
      <c r="D311" s="832" t="s">
        <v>3187</v>
      </c>
      <c r="E311" s="832" t="s">
        <v>3188</v>
      </c>
      <c r="F311" s="849"/>
      <c r="G311" s="849"/>
      <c r="H311" s="849"/>
      <c r="I311" s="849"/>
      <c r="J311" s="849">
        <v>1</v>
      </c>
      <c r="K311" s="849">
        <v>11010</v>
      </c>
      <c r="L311" s="849">
        <v>1</v>
      </c>
      <c r="M311" s="849">
        <v>11010</v>
      </c>
      <c r="N311" s="849"/>
      <c r="O311" s="849"/>
      <c r="P311" s="837"/>
      <c r="Q311" s="850"/>
    </row>
    <row r="312" spans="1:17" ht="14.4" customHeight="1" x14ac:dyDescent="0.3">
      <c r="A312" s="831" t="s">
        <v>566</v>
      </c>
      <c r="B312" s="832" t="s">
        <v>3135</v>
      </c>
      <c r="C312" s="832" t="s">
        <v>2919</v>
      </c>
      <c r="D312" s="832" t="s">
        <v>3187</v>
      </c>
      <c r="E312" s="832" t="s">
        <v>3189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11026</v>
      </c>
      <c r="P312" s="837"/>
      <c r="Q312" s="850">
        <v>11026</v>
      </c>
    </row>
    <row r="313" spans="1:17" ht="14.4" customHeight="1" x14ac:dyDescent="0.3">
      <c r="A313" s="831" t="s">
        <v>566</v>
      </c>
      <c r="B313" s="832" t="s">
        <v>3135</v>
      </c>
      <c r="C313" s="832" t="s">
        <v>2919</v>
      </c>
      <c r="D313" s="832" t="s">
        <v>3190</v>
      </c>
      <c r="E313" s="832" t="s">
        <v>3191</v>
      </c>
      <c r="F313" s="849">
        <v>1</v>
      </c>
      <c r="G313" s="849">
        <v>8444</v>
      </c>
      <c r="H313" s="849"/>
      <c r="I313" s="849">
        <v>8444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566</v>
      </c>
      <c r="B314" s="832" t="s">
        <v>3135</v>
      </c>
      <c r="C314" s="832" t="s">
        <v>2919</v>
      </c>
      <c r="D314" s="832" t="s">
        <v>3192</v>
      </c>
      <c r="E314" s="832" t="s">
        <v>3193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0</v>
      </c>
      <c r="P314" s="837"/>
      <c r="Q314" s="850">
        <v>0</v>
      </c>
    </row>
    <row r="315" spans="1:17" ht="14.4" customHeight="1" x14ac:dyDescent="0.3">
      <c r="A315" s="831" t="s">
        <v>566</v>
      </c>
      <c r="B315" s="832" t="s">
        <v>3194</v>
      </c>
      <c r="C315" s="832" t="s">
        <v>2919</v>
      </c>
      <c r="D315" s="832" t="s">
        <v>3195</v>
      </c>
      <c r="E315" s="832" t="s">
        <v>3196</v>
      </c>
      <c r="F315" s="849">
        <v>1</v>
      </c>
      <c r="G315" s="849">
        <v>709</v>
      </c>
      <c r="H315" s="849"/>
      <c r="I315" s="849">
        <v>709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566</v>
      </c>
      <c r="B316" s="832" t="s">
        <v>3194</v>
      </c>
      <c r="C316" s="832" t="s">
        <v>2919</v>
      </c>
      <c r="D316" s="832" t="s">
        <v>3197</v>
      </c>
      <c r="E316" s="832" t="s">
        <v>3198</v>
      </c>
      <c r="F316" s="849"/>
      <c r="G316" s="849"/>
      <c r="H316" s="849"/>
      <c r="I316" s="849"/>
      <c r="J316" s="849">
        <v>1</v>
      </c>
      <c r="K316" s="849">
        <v>4343</v>
      </c>
      <c r="L316" s="849">
        <v>1</v>
      </c>
      <c r="M316" s="849">
        <v>4343</v>
      </c>
      <c r="N316" s="849"/>
      <c r="O316" s="849"/>
      <c r="P316" s="837"/>
      <c r="Q316" s="850"/>
    </row>
    <row r="317" spans="1:17" ht="14.4" customHeight="1" x14ac:dyDescent="0.3">
      <c r="A317" s="831" t="s">
        <v>566</v>
      </c>
      <c r="B317" s="832" t="s">
        <v>3194</v>
      </c>
      <c r="C317" s="832" t="s">
        <v>2919</v>
      </c>
      <c r="D317" s="832" t="s">
        <v>3199</v>
      </c>
      <c r="E317" s="832" t="s">
        <v>3200</v>
      </c>
      <c r="F317" s="849"/>
      <c r="G317" s="849"/>
      <c r="H317" s="849"/>
      <c r="I317" s="849"/>
      <c r="J317" s="849">
        <v>1</v>
      </c>
      <c r="K317" s="849">
        <v>4470</v>
      </c>
      <c r="L317" s="849">
        <v>1</v>
      </c>
      <c r="M317" s="849">
        <v>4470</v>
      </c>
      <c r="N317" s="849"/>
      <c r="O317" s="849"/>
      <c r="P317" s="837"/>
      <c r="Q317" s="850"/>
    </row>
    <row r="318" spans="1:17" ht="14.4" customHeight="1" x14ac:dyDescent="0.3">
      <c r="A318" s="831" t="s">
        <v>566</v>
      </c>
      <c r="B318" s="832" t="s">
        <v>3194</v>
      </c>
      <c r="C318" s="832" t="s">
        <v>2919</v>
      </c>
      <c r="D318" s="832" t="s">
        <v>3201</v>
      </c>
      <c r="E318" s="832" t="s">
        <v>3202</v>
      </c>
      <c r="F318" s="849"/>
      <c r="G318" s="849"/>
      <c r="H318" s="849"/>
      <c r="I318" s="849"/>
      <c r="J318" s="849">
        <v>1</v>
      </c>
      <c r="K318" s="849">
        <v>2467</v>
      </c>
      <c r="L318" s="849">
        <v>1</v>
      </c>
      <c r="M318" s="849">
        <v>2467</v>
      </c>
      <c r="N318" s="849"/>
      <c r="O318" s="849"/>
      <c r="P318" s="837"/>
      <c r="Q318" s="850"/>
    </row>
    <row r="319" spans="1:17" ht="14.4" customHeight="1" x14ac:dyDescent="0.3">
      <c r="A319" s="831" t="s">
        <v>566</v>
      </c>
      <c r="B319" s="832" t="s">
        <v>3194</v>
      </c>
      <c r="C319" s="832" t="s">
        <v>2919</v>
      </c>
      <c r="D319" s="832" t="s">
        <v>3203</v>
      </c>
      <c r="E319" s="832" t="s">
        <v>3204</v>
      </c>
      <c r="F319" s="849"/>
      <c r="G319" s="849"/>
      <c r="H319" s="849"/>
      <c r="I319" s="849"/>
      <c r="J319" s="849">
        <v>2</v>
      </c>
      <c r="K319" s="849">
        <v>11018</v>
      </c>
      <c r="L319" s="849">
        <v>1</v>
      </c>
      <c r="M319" s="849">
        <v>5509</v>
      </c>
      <c r="N319" s="849"/>
      <c r="O319" s="849"/>
      <c r="P319" s="837"/>
      <c r="Q319" s="850"/>
    </row>
    <row r="320" spans="1:17" ht="14.4" customHeight="1" x14ac:dyDescent="0.3">
      <c r="A320" s="831" t="s">
        <v>566</v>
      </c>
      <c r="B320" s="832" t="s">
        <v>3194</v>
      </c>
      <c r="C320" s="832" t="s">
        <v>2919</v>
      </c>
      <c r="D320" s="832" t="s">
        <v>3205</v>
      </c>
      <c r="E320" s="832" t="s">
        <v>3206</v>
      </c>
      <c r="F320" s="849">
        <v>1</v>
      </c>
      <c r="G320" s="849">
        <v>4263</v>
      </c>
      <c r="H320" s="849">
        <v>0.49964838255977495</v>
      </c>
      <c r="I320" s="849">
        <v>4263</v>
      </c>
      <c r="J320" s="849">
        <v>2</v>
      </c>
      <c r="K320" s="849">
        <v>8532</v>
      </c>
      <c r="L320" s="849">
        <v>1</v>
      </c>
      <c r="M320" s="849">
        <v>4266</v>
      </c>
      <c r="N320" s="849"/>
      <c r="O320" s="849"/>
      <c r="P320" s="837"/>
      <c r="Q320" s="850"/>
    </row>
    <row r="321" spans="1:17" ht="14.4" customHeight="1" x14ac:dyDescent="0.3">
      <c r="A321" s="831" t="s">
        <v>566</v>
      </c>
      <c r="B321" s="832" t="s">
        <v>3194</v>
      </c>
      <c r="C321" s="832" t="s">
        <v>2919</v>
      </c>
      <c r="D321" s="832" t="s">
        <v>3207</v>
      </c>
      <c r="E321" s="832" t="s">
        <v>3208</v>
      </c>
      <c r="F321" s="849"/>
      <c r="G321" s="849"/>
      <c r="H321" s="849"/>
      <c r="I321" s="849"/>
      <c r="J321" s="849">
        <v>2</v>
      </c>
      <c r="K321" s="849">
        <v>5904</v>
      </c>
      <c r="L321" s="849">
        <v>1</v>
      </c>
      <c r="M321" s="849">
        <v>2952</v>
      </c>
      <c r="N321" s="849"/>
      <c r="O321" s="849"/>
      <c r="P321" s="837"/>
      <c r="Q321" s="850"/>
    </row>
    <row r="322" spans="1:17" ht="14.4" customHeight="1" x14ac:dyDescent="0.3">
      <c r="A322" s="831" t="s">
        <v>566</v>
      </c>
      <c r="B322" s="832" t="s">
        <v>3194</v>
      </c>
      <c r="C322" s="832" t="s">
        <v>2919</v>
      </c>
      <c r="D322" s="832" t="s">
        <v>3209</v>
      </c>
      <c r="E322" s="832" t="s">
        <v>3210</v>
      </c>
      <c r="F322" s="849">
        <v>1</v>
      </c>
      <c r="G322" s="849">
        <v>120</v>
      </c>
      <c r="H322" s="849">
        <v>1</v>
      </c>
      <c r="I322" s="849">
        <v>120</v>
      </c>
      <c r="J322" s="849">
        <v>1</v>
      </c>
      <c r="K322" s="849">
        <v>120</v>
      </c>
      <c r="L322" s="849">
        <v>1</v>
      </c>
      <c r="M322" s="849">
        <v>120</v>
      </c>
      <c r="N322" s="849"/>
      <c r="O322" s="849"/>
      <c r="P322" s="837"/>
      <c r="Q322" s="850"/>
    </row>
    <row r="323" spans="1:17" ht="14.4" customHeight="1" x14ac:dyDescent="0.3">
      <c r="A323" s="831" t="s">
        <v>566</v>
      </c>
      <c r="B323" s="832" t="s">
        <v>3194</v>
      </c>
      <c r="C323" s="832" t="s">
        <v>2919</v>
      </c>
      <c r="D323" s="832" t="s">
        <v>3211</v>
      </c>
      <c r="E323" s="832" t="s">
        <v>3212</v>
      </c>
      <c r="F323" s="849"/>
      <c r="G323" s="849"/>
      <c r="H323" s="849"/>
      <c r="I323" s="849"/>
      <c r="J323" s="849">
        <v>1</v>
      </c>
      <c r="K323" s="849">
        <v>6073</v>
      </c>
      <c r="L323" s="849">
        <v>1</v>
      </c>
      <c r="M323" s="849">
        <v>6073</v>
      </c>
      <c r="N323" s="849"/>
      <c r="O323" s="849"/>
      <c r="P323" s="837"/>
      <c r="Q323" s="850"/>
    </row>
    <row r="324" spans="1:17" ht="14.4" customHeight="1" x14ac:dyDescent="0.3">
      <c r="A324" s="831" t="s">
        <v>566</v>
      </c>
      <c r="B324" s="832" t="s">
        <v>3194</v>
      </c>
      <c r="C324" s="832" t="s">
        <v>2919</v>
      </c>
      <c r="D324" s="832" t="s">
        <v>3213</v>
      </c>
      <c r="E324" s="832" t="s">
        <v>3214</v>
      </c>
      <c r="F324" s="849">
        <v>1</v>
      </c>
      <c r="G324" s="849">
        <v>331</v>
      </c>
      <c r="H324" s="849"/>
      <c r="I324" s="849">
        <v>331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566</v>
      </c>
      <c r="B325" s="832" t="s">
        <v>3215</v>
      </c>
      <c r="C325" s="832" t="s">
        <v>2919</v>
      </c>
      <c r="D325" s="832" t="s">
        <v>3152</v>
      </c>
      <c r="E325" s="832" t="s">
        <v>3154</v>
      </c>
      <c r="F325" s="849"/>
      <c r="G325" s="849"/>
      <c r="H325" s="849"/>
      <c r="I325" s="849"/>
      <c r="J325" s="849">
        <v>1</v>
      </c>
      <c r="K325" s="849">
        <v>0</v>
      </c>
      <c r="L325" s="849"/>
      <c r="M325" s="849">
        <v>0</v>
      </c>
      <c r="N325" s="849"/>
      <c r="O325" s="849"/>
      <c r="P325" s="837"/>
      <c r="Q325" s="850"/>
    </row>
    <row r="326" spans="1:17" ht="14.4" customHeight="1" x14ac:dyDescent="0.3">
      <c r="A326" s="831" t="s">
        <v>566</v>
      </c>
      <c r="B326" s="832" t="s">
        <v>3215</v>
      </c>
      <c r="C326" s="832" t="s">
        <v>2919</v>
      </c>
      <c r="D326" s="832" t="s">
        <v>3216</v>
      </c>
      <c r="E326" s="832" t="s">
        <v>3217</v>
      </c>
      <c r="F326" s="849"/>
      <c r="G326" s="849"/>
      <c r="H326" s="849"/>
      <c r="I326" s="849"/>
      <c r="J326" s="849">
        <v>1</v>
      </c>
      <c r="K326" s="849">
        <v>0</v>
      </c>
      <c r="L326" s="849"/>
      <c r="M326" s="849">
        <v>0</v>
      </c>
      <c r="N326" s="849"/>
      <c r="O326" s="849"/>
      <c r="P326" s="837"/>
      <c r="Q326" s="850"/>
    </row>
    <row r="327" spans="1:17" ht="14.4" customHeight="1" x14ac:dyDescent="0.3">
      <c r="A327" s="831" t="s">
        <v>566</v>
      </c>
      <c r="B327" s="832" t="s">
        <v>3215</v>
      </c>
      <c r="C327" s="832" t="s">
        <v>2919</v>
      </c>
      <c r="D327" s="832" t="s">
        <v>3159</v>
      </c>
      <c r="E327" s="832" t="s">
        <v>3161</v>
      </c>
      <c r="F327" s="849"/>
      <c r="G327" s="849"/>
      <c r="H327" s="849"/>
      <c r="I327" s="849"/>
      <c r="J327" s="849">
        <v>2</v>
      </c>
      <c r="K327" s="849">
        <v>0</v>
      </c>
      <c r="L327" s="849"/>
      <c r="M327" s="849">
        <v>0</v>
      </c>
      <c r="N327" s="849"/>
      <c r="O327" s="849"/>
      <c r="P327" s="837"/>
      <c r="Q327" s="850"/>
    </row>
    <row r="328" spans="1:17" ht="14.4" customHeight="1" x14ac:dyDescent="0.3">
      <c r="A328" s="831" t="s">
        <v>566</v>
      </c>
      <c r="B328" s="832" t="s">
        <v>3215</v>
      </c>
      <c r="C328" s="832" t="s">
        <v>2919</v>
      </c>
      <c r="D328" s="832" t="s">
        <v>3173</v>
      </c>
      <c r="E328" s="832" t="s">
        <v>3175</v>
      </c>
      <c r="F328" s="849"/>
      <c r="G328" s="849"/>
      <c r="H328" s="849"/>
      <c r="I328" s="849"/>
      <c r="J328" s="849">
        <v>1</v>
      </c>
      <c r="K328" s="849">
        <v>0</v>
      </c>
      <c r="L328" s="849"/>
      <c r="M328" s="849">
        <v>0</v>
      </c>
      <c r="N328" s="849"/>
      <c r="O328" s="849"/>
      <c r="P328" s="837"/>
      <c r="Q328" s="850"/>
    </row>
    <row r="329" spans="1:17" ht="14.4" customHeight="1" x14ac:dyDescent="0.3">
      <c r="A329" s="831" t="s">
        <v>566</v>
      </c>
      <c r="B329" s="832" t="s">
        <v>3215</v>
      </c>
      <c r="C329" s="832" t="s">
        <v>2919</v>
      </c>
      <c r="D329" s="832" t="s">
        <v>3218</v>
      </c>
      <c r="E329" s="832" t="s">
        <v>3219</v>
      </c>
      <c r="F329" s="849"/>
      <c r="G329" s="849"/>
      <c r="H329" s="849"/>
      <c r="I329" s="849"/>
      <c r="J329" s="849">
        <v>1</v>
      </c>
      <c r="K329" s="849">
        <v>0</v>
      </c>
      <c r="L329" s="849"/>
      <c r="M329" s="849">
        <v>0</v>
      </c>
      <c r="N329" s="849"/>
      <c r="O329" s="849"/>
      <c r="P329" s="837"/>
      <c r="Q329" s="850"/>
    </row>
    <row r="330" spans="1:17" ht="14.4" customHeight="1" x14ac:dyDescent="0.3">
      <c r="A330" s="831" t="s">
        <v>566</v>
      </c>
      <c r="B330" s="832" t="s">
        <v>3215</v>
      </c>
      <c r="C330" s="832" t="s">
        <v>2919</v>
      </c>
      <c r="D330" s="832" t="s">
        <v>3176</v>
      </c>
      <c r="E330" s="832" t="s">
        <v>3178</v>
      </c>
      <c r="F330" s="849"/>
      <c r="G330" s="849"/>
      <c r="H330" s="849"/>
      <c r="I330" s="849"/>
      <c r="J330" s="849">
        <v>1</v>
      </c>
      <c r="K330" s="849">
        <v>0</v>
      </c>
      <c r="L330" s="849"/>
      <c r="M330" s="849">
        <v>0</v>
      </c>
      <c r="N330" s="849"/>
      <c r="O330" s="849"/>
      <c r="P330" s="837"/>
      <c r="Q330" s="850"/>
    </row>
    <row r="331" spans="1:17" ht="14.4" customHeight="1" x14ac:dyDescent="0.3">
      <c r="A331" s="831" t="s">
        <v>566</v>
      </c>
      <c r="B331" s="832" t="s">
        <v>3215</v>
      </c>
      <c r="C331" s="832" t="s">
        <v>2919</v>
      </c>
      <c r="D331" s="832" t="s">
        <v>3220</v>
      </c>
      <c r="E331" s="832" t="s">
        <v>3221</v>
      </c>
      <c r="F331" s="849"/>
      <c r="G331" s="849"/>
      <c r="H331" s="849"/>
      <c r="I331" s="849"/>
      <c r="J331" s="849">
        <v>1</v>
      </c>
      <c r="K331" s="849">
        <v>4732</v>
      </c>
      <c r="L331" s="849">
        <v>1</v>
      </c>
      <c r="M331" s="849">
        <v>4732</v>
      </c>
      <c r="N331" s="849"/>
      <c r="O331" s="849"/>
      <c r="P331" s="837"/>
      <c r="Q331" s="850"/>
    </row>
    <row r="332" spans="1:17" ht="14.4" customHeight="1" x14ac:dyDescent="0.3">
      <c r="A332" s="831" t="s">
        <v>566</v>
      </c>
      <c r="B332" s="832" t="s">
        <v>3215</v>
      </c>
      <c r="C332" s="832" t="s">
        <v>2919</v>
      </c>
      <c r="D332" s="832" t="s">
        <v>3222</v>
      </c>
      <c r="E332" s="832" t="s">
        <v>3223</v>
      </c>
      <c r="F332" s="849"/>
      <c r="G332" s="849"/>
      <c r="H332" s="849"/>
      <c r="I332" s="849"/>
      <c r="J332" s="849">
        <v>1</v>
      </c>
      <c r="K332" s="849">
        <v>18693</v>
      </c>
      <c r="L332" s="849">
        <v>1</v>
      </c>
      <c r="M332" s="849">
        <v>18693</v>
      </c>
      <c r="N332" s="849"/>
      <c r="O332" s="849"/>
      <c r="P332" s="837"/>
      <c r="Q332" s="850"/>
    </row>
    <row r="333" spans="1:17" ht="14.4" customHeight="1" x14ac:dyDescent="0.3">
      <c r="A333" s="831" t="s">
        <v>566</v>
      </c>
      <c r="B333" s="832" t="s">
        <v>3215</v>
      </c>
      <c r="C333" s="832" t="s">
        <v>2919</v>
      </c>
      <c r="D333" s="832" t="s">
        <v>3224</v>
      </c>
      <c r="E333" s="832" t="s">
        <v>3225</v>
      </c>
      <c r="F333" s="849"/>
      <c r="G333" s="849"/>
      <c r="H333" s="849"/>
      <c r="I333" s="849"/>
      <c r="J333" s="849">
        <v>1</v>
      </c>
      <c r="K333" s="849">
        <v>0</v>
      </c>
      <c r="L333" s="849"/>
      <c r="M333" s="849">
        <v>0</v>
      </c>
      <c r="N333" s="849"/>
      <c r="O333" s="849"/>
      <c r="P333" s="837"/>
      <c r="Q333" s="850"/>
    </row>
    <row r="334" spans="1:17" ht="14.4" customHeight="1" x14ac:dyDescent="0.3">
      <c r="A334" s="831" t="s">
        <v>566</v>
      </c>
      <c r="B334" s="832" t="s">
        <v>3215</v>
      </c>
      <c r="C334" s="832" t="s">
        <v>2919</v>
      </c>
      <c r="D334" s="832" t="s">
        <v>3226</v>
      </c>
      <c r="E334" s="832" t="s">
        <v>3227</v>
      </c>
      <c r="F334" s="849"/>
      <c r="G334" s="849"/>
      <c r="H334" s="849"/>
      <c r="I334" s="849"/>
      <c r="J334" s="849">
        <v>1</v>
      </c>
      <c r="K334" s="849">
        <v>0</v>
      </c>
      <c r="L334" s="849"/>
      <c r="M334" s="849">
        <v>0</v>
      </c>
      <c r="N334" s="849"/>
      <c r="O334" s="849"/>
      <c r="P334" s="837"/>
      <c r="Q334" s="850"/>
    </row>
    <row r="335" spans="1:17" ht="14.4" customHeight="1" x14ac:dyDescent="0.3">
      <c r="A335" s="831" t="s">
        <v>566</v>
      </c>
      <c r="B335" s="832" t="s">
        <v>3215</v>
      </c>
      <c r="C335" s="832" t="s">
        <v>2919</v>
      </c>
      <c r="D335" s="832" t="s">
        <v>3228</v>
      </c>
      <c r="E335" s="832" t="s">
        <v>3229</v>
      </c>
      <c r="F335" s="849"/>
      <c r="G335" s="849"/>
      <c r="H335" s="849"/>
      <c r="I335" s="849"/>
      <c r="J335" s="849">
        <v>1</v>
      </c>
      <c r="K335" s="849">
        <v>0</v>
      </c>
      <c r="L335" s="849"/>
      <c r="M335" s="849">
        <v>0</v>
      </c>
      <c r="N335" s="849"/>
      <c r="O335" s="849"/>
      <c r="P335" s="837"/>
      <c r="Q335" s="850"/>
    </row>
    <row r="336" spans="1:17" ht="14.4" customHeight="1" x14ac:dyDescent="0.3">
      <c r="A336" s="831" t="s">
        <v>566</v>
      </c>
      <c r="B336" s="832" t="s">
        <v>3230</v>
      </c>
      <c r="C336" s="832" t="s">
        <v>2919</v>
      </c>
      <c r="D336" s="832" t="s">
        <v>3231</v>
      </c>
      <c r="E336" s="832" t="s">
        <v>3232</v>
      </c>
      <c r="F336" s="849"/>
      <c r="G336" s="849"/>
      <c r="H336" s="849"/>
      <c r="I336" s="849"/>
      <c r="J336" s="849">
        <v>1</v>
      </c>
      <c r="K336" s="849">
        <v>2347</v>
      </c>
      <c r="L336" s="849">
        <v>1</v>
      </c>
      <c r="M336" s="849">
        <v>2347</v>
      </c>
      <c r="N336" s="849"/>
      <c r="O336" s="849"/>
      <c r="P336" s="837"/>
      <c r="Q336" s="850"/>
    </row>
    <row r="337" spans="1:17" ht="14.4" customHeight="1" x14ac:dyDescent="0.3">
      <c r="A337" s="831" t="s">
        <v>566</v>
      </c>
      <c r="B337" s="832" t="s">
        <v>3230</v>
      </c>
      <c r="C337" s="832" t="s">
        <v>2919</v>
      </c>
      <c r="D337" s="832" t="s">
        <v>3233</v>
      </c>
      <c r="E337" s="832" t="s">
        <v>3234</v>
      </c>
      <c r="F337" s="849">
        <v>8</v>
      </c>
      <c r="G337" s="849">
        <v>1392</v>
      </c>
      <c r="H337" s="849"/>
      <c r="I337" s="849">
        <v>174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566</v>
      </c>
      <c r="B338" s="832" t="s">
        <v>3230</v>
      </c>
      <c r="C338" s="832" t="s">
        <v>2919</v>
      </c>
      <c r="D338" s="832" t="s">
        <v>3235</v>
      </c>
      <c r="E338" s="832" t="s">
        <v>3236</v>
      </c>
      <c r="F338" s="849">
        <v>4</v>
      </c>
      <c r="G338" s="849">
        <v>15280</v>
      </c>
      <c r="H338" s="849"/>
      <c r="I338" s="849">
        <v>3820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566</v>
      </c>
      <c r="B339" s="832" t="s">
        <v>3230</v>
      </c>
      <c r="C339" s="832" t="s">
        <v>2919</v>
      </c>
      <c r="D339" s="832" t="s">
        <v>3237</v>
      </c>
      <c r="E339" s="832" t="s">
        <v>3238</v>
      </c>
      <c r="F339" s="849">
        <v>1</v>
      </c>
      <c r="G339" s="849">
        <v>1592</v>
      </c>
      <c r="H339" s="849"/>
      <c r="I339" s="849">
        <v>1592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566</v>
      </c>
      <c r="B340" s="832" t="s">
        <v>3230</v>
      </c>
      <c r="C340" s="832" t="s">
        <v>2919</v>
      </c>
      <c r="D340" s="832" t="s">
        <v>3239</v>
      </c>
      <c r="E340" s="832" t="s">
        <v>3240</v>
      </c>
      <c r="F340" s="849">
        <v>2</v>
      </c>
      <c r="G340" s="849">
        <v>5730</v>
      </c>
      <c r="H340" s="849"/>
      <c r="I340" s="849">
        <v>2865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566</v>
      </c>
      <c r="B341" s="832" t="s">
        <v>3230</v>
      </c>
      <c r="C341" s="832" t="s">
        <v>2919</v>
      </c>
      <c r="D341" s="832" t="s">
        <v>3241</v>
      </c>
      <c r="E341" s="832" t="s">
        <v>3242</v>
      </c>
      <c r="F341" s="849">
        <v>1</v>
      </c>
      <c r="G341" s="849">
        <v>1189</v>
      </c>
      <c r="H341" s="849"/>
      <c r="I341" s="849">
        <v>1189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566</v>
      </c>
      <c r="B342" s="832" t="s">
        <v>3230</v>
      </c>
      <c r="C342" s="832" t="s">
        <v>2919</v>
      </c>
      <c r="D342" s="832" t="s">
        <v>3243</v>
      </c>
      <c r="E342" s="832" t="s">
        <v>3244</v>
      </c>
      <c r="F342" s="849">
        <v>1</v>
      </c>
      <c r="G342" s="849">
        <v>6417</v>
      </c>
      <c r="H342" s="849"/>
      <c r="I342" s="849">
        <v>6417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566</v>
      </c>
      <c r="B343" s="832" t="s">
        <v>3230</v>
      </c>
      <c r="C343" s="832" t="s">
        <v>2919</v>
      </c>
      <c r="D343" s="832" t="s">
        <v>3245</v>
      </c>
      <c r="E343" s="832" t="s">
        <v>3246</v>
      </c>
      <c r="F343" s="849">
        <v>1</v>
      </c>
      <c r="G343" s="849">
        <v>3979</v>
      </c>
      <c r="H343" s="849"/>
      <c r="I343" s="849">
        <v>3979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566</v>
      </c>
      <c r="B344" s="832" t="s">
        <v>3230</v>
      </c>
      <c r="C344" s="832" t="s">
        <v>2919</v>
      </c>
      <c r="D344" s="832" t="s">
        <v>3247</v>
      </c>
      <c r="E344" s="832" t="s">
        <v>3248</v>
      </c>
      <c r="F344" s="849">
        <v>1</v>
      </c>
      <c r="G344" s="849">
        <v>5547</v>
      </c>
      <c r="H344" s="849">
        <v>0.99927940911547464</v>
      </c>
      <c r="I344" s="849">
        <v>5547</v>
      </c>
      <c r="J344" s="849">
        <v>1</v>
      </c>
      <c r="K344" s="849">
        <v>5551</v>
      </c>
      <c r="L344" s="849">
        <v>1</v>
      </c>
      <c r="M344" s="849">
        <v>5551</v>
      </c>
      <c r="N344" s="849"/>
      <c r="O344" s="849"/>
      <c r="P344" s="837"/>
      <c r="Q344" s="850"/>
    </row>
    <row r="345" spans="1:17" ht="14.4" customHeight="1" x14ac:dyDescent="0.3">
      <c r="A345" s="831" t="s">
        <v>566</v>
      </c>
      <c r="B345" s="832" t="s">
        <v>3230</v>
      </c>
      <c r="C345" s="832" t="s">
        <v>2919</v>
      </c>
      <c r="D345" s="832" t="s">
        <v>3249</v>
      </c>
      <c r="E345" s="832" t="s">
        <v>3250</v>
      </c>
      <c r="F345" s="849">
        <v>6</v>
      </c>
      <c r="G345" s="849">
        <v>7932</v>
      </c>
      <c r="H345" s="849"/>
      <c r="I345" s="849">
        <v>1322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" customHeight="1" x14ac:dyDescent="0.3">
      <c r="A346" s="831" t="s">
        <v>566</v>
      </c>
      <c r="B346" s="832" t="s">
        <v>3230</v>
      </c>
      <c r="C346" s="832" t="s">
        <v>2919</v>
      </c>
      <c r="D346" s="832" t="s">
        <v>3251</v>
      </c>
      <c r="E346" s="832" t="s">
        <v>3252</v>
      </c>
      <c r="F346" s="849">
        <v>2</v>
      </c>
      <c r="G346" s="849">
        <v>950</v>
      </c>
      <c r="H346" s="849"/>
      <c r="I346" s="849">
        <v>475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566</v>
      </c>
      <c r="B347" s="832" t="s">
        <v>3230</v>
      </c>
      <c r="C347" s="832" t="s">
        <v>2919</v>
      </c>
      <c r="D347" s="832" t="s">
        <v>3253</v>
      </c>
      <c r="E347" s="832" t="s">
        <v>3254</v>
      </c>
      <c r="F347" s="849">
        <v>3</v>
      </c>
      <c r="G347" s="849">
        <v>1071</v>
      </c>
      <c r="H347" s="849"/>
      <c r="I347" s="849">
        <v>357</v>
      </c>
      <c r="J347" s="849"/>
      <c r="K347" s="849"/>
      <c r="L347" s="849"/>
      <c r="M347" s="849"/>
      <c r="N347" s="849"/>
      <c r="O347" s="849"/>
      <c r="P347" s="837"/>
      <c r="Q347" s="850"/>
    </row>
    <row r="348" spans="1:17" ht="14.4" customHeight="1" x14ac:dyDescent="0.3">
      <c r="A348" s="831" t="s">
        <v>566</v>
      </c>
      <c r="B348" s="832" t="s">
        <v>3230</v>
      </c>
      <c r="C348" s="832" t="s">
        <v>2919</v>
      </c>
      <c r="D348" s="832" t="s">
        <v>3255</v>
      </c>
      <c r="E348" s="832" t="s">
        <v>3256</v>
      </c>
      <c r="F348" s="849">
        <v>1</v>
      </c>
      <c r="G348" s="849">
        <v>713</v>
      </c>
      <c r="H348" s="849"/>
      <c r="I348" s="849">
        <v>713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" customHeight="1" x14ac:dyDescent="0.3">
      <c r="A349" s="831" t="s">
        <v>566</v>
      </c>
      <c r="B349" s="832" t="s">
        <v>3230</v>
      </c>
      <c r="C349" s="832" t="s">
        <v>2919</v>
      </c>
      <c r="D349" s="832" t="s">
        <v>3257</v>
      </c>
      <c r="E349" s="832" t="s">
        <v>3258</v>
      </c>
      <c r="F349" s="849">
        <v>1</v>
      </c>
      <c r="G349" s="849">
        <v>1445</v>
      </c>
      <c r="H349" s="849"/>
      <c r="I349" s="849">
        <v>1445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566</v>
      </c>
      <c r="B350" s="832" t="s">
        <v>3259</v>
      </c>
      <c r="C350" s="832" t="s">
        <v>2919</v>
      </c>
      <c r="D350" s="832" t="s">
        <v>3260</v>
      </c>
      <c r="E350" s="832" t="s">
        <v>3261</v>
      </c>
      <c r="F350" s="849">
        <v>1</v>
      </c>
      <c r="G350" s="849">
        <v>21420</v>
      </c>
      <c r="H350" s="849"/>
      <c r="I350" s="849">
        <v>21420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" customHeight="1" x14ac:dyDescent="0.3">
      <c r="A351" s="831" t="s">
        <v>566</v>
      </c>
      <c r="B351" s="832" t="s">
        <v>3259</v>
      </c>
      <c r="C351" s="832" t="s">
        <v>2919</v>
      </c>
      <c r="D351" s="832" t="s">
        <v>3262</v>
      </c>
      <c r="E351" s="832" t="s">
        <v>3263</v>
      </c>
      <c r="F351" s="849">
        <v>1</v>
      </c>
      <c r="G351" s="849">
        <v>66</v>
      </c>
      <c r="H351" s="849"/>
      <c r="I351" s="849">
        <v>66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566</v>
      </c>
      <c r="B352" s="832" t="s">
        <v>3259</v>
      </c>
      <c r="C352" s="832" t="s">
        <v>2919</v>
      </c>
      <c r="D352" s="832" t="s">
        <v>3164</v>
      </c>
      <c r="E352" s="832" t="s">
        <v>3165</v>
      </c>
      <c r="F352" s="849">
        <v>1</v>
      </c>
      <c r="G352" s="849">
        <v>865</v>
      </c>
      <c r="H352" s="849"/>
      <c r="I352" s="849">
        <v>865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566</v>
      </c>
      <c r="B353" s="832" t="s">
        <v>3259</v>
      </c>
      <c r="C353" s="832" t="s">
        <v>2919</v>
      </c>
      <c r="D353" s="832" t="s">
        <v>3264</v>
      </c>
      <c r="E353" s="832" t="s">
        <v>3265</v>
      </c>
      <c r="F353" s="849">
        <v>1</v>
      </c>
      <c r="G353" s="849">
        <v>1547</v>
      </c>
      <c r="H353" s="849"/>
      <c r="I353" s="849">
        <v>1547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566</v>
      </c>
      <c r="B354" s="832" t="s">
        <v>3259</v>
      </c>
      <c r="C354" s="832" t="s">
        <v>2919</v>
      </c>
      <c r="D354" s="832" t="s">
        <v>3266</v>
      </c>
      <c r="E354" s="832" t="s">
        <v>3267</v>
      </c>
      <c r="F354" s="849">
        <v>1</v>
      </c>
      <c r="G354" s="849">
        <v>364</v>
      </c>
      <c r="H354" s="849"/>
      <c r="I354" s="849">
        <v>364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566</v>
      </c>
      <c r="B355" s="832" t="s">
        <v>3259</v>
      </c>
      <c r="C355" s="832" t="s">
        <v>2919</v>
      </c>
      <c r="D355" s="832" t="s">
        <v>3268</v>
      </c>
      <c r="E355" s="832" t="s">
        <v>3269</v>
      </c>
      <c r="F355" s="849">
        <v>1</v>
      </c>
      <c r="G355" s="849">
        <v>1839</v>
      </c>
      <c r="H355" s="849"/>
      <c r="I355" s="849">
        <v>1839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566</v>
      </c>
      <c r="B356" s="832" t="s">
        <v>3259</v>
      </c>
      <c r="C356" s="832" t="s">
        <v>2919</v>
      </c>
      <c r="D356" s="832" t="s">
        <v>3270</v>
      </c>
      <c r="E356" s="832" t="s">
        <v>3271</v>
      </c>
      <c r="F356" s="849">
        <v>1</v>
      </c>
      <c r="G356" s="849">
        <v>5228</v>
      </c>
      <c r="H356" s="849"/>
      <c r="I356" s="849">
        <v>5228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" customHeight="1" x14ac:dyDescent="0.3">
      <c r="A357" s="831" t="s">
        <v>566</v>
      </c>
      <c r="B357" s="832" t="s">
        <v>3272</v>
      </c>
      <c r="C357" s="832" t="s">
        <v>2919</v>
      </c>
      <c r="D357" s="832" t="s">
        <v>3273</v>
      </c>
      <c r="E357" s="832" t="s">
        <v>3274</v>
      </c>
      <c r="F357" s="849">
        <v>1</v>
      </c>
      <c r="G357" s="849">
        <v>1548</v>
      </c>
      <c r="H357" s="849"/>
      <c r="I357" s="849">
        <v>1548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566</v>
      </c>
      <c r="B358" s="832" t="s">
        <v>2924</v>
      </c>
      <c r="C358" s="832" t="s">
        <v>2949</v>
      </c>
      <c r="D358" s="832" t="s">
        <v>3112</v>
      </c>
      <c r="E358" s="832" t="s">
        <v>3113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2310</v>
      </c>
      <c r="P358" s="837"/>
      <c r="Q358" s="850">
        <v>2310</v>
      </c>
    </row>
    <row r="359" spans="1:17" ht="14.4" customHeight="1" x14ac:dyDescent="0.3">
      <c r="A359" s="831" t="s">
        <v>566</v>
      </c>
      <c r="B359" s="832" t="s">
        <v>2924</v>
      </c>
      <c r="C359" s="832" t="s">
        <v>2949</v>
      </c>
      <c r="D359" s="832" t="s">
        <v>3016</v>
      </c>
      <c r="E359" s="832" t="s">
        <v>3017</v>
      </c>
      <c r="F359" s="849">
        <v>8</v>
      </c>
      <c r="G359" s="849">
        <v>7238</v>
      </c>
      <c r="H359" s="849">
        <v>0.88888888888888884</v>
      </c>
      <c r="I359" s="849">
        <v>904.75</v>
      </c>
      <c r="J359" s="849">
        <v>9</v>
      </c>
      <c r="K359" s="849">
        <v>8142.75</v>
      </c>
      <c r="L359" s="849">
        <v>1</v>
      </c>
      <c r="M359" s="849">
        <v>904.75</v>
      </c>
      <c r="N359" s="849">
        <v>7</v>
      </c>
      <c r="O359" s="849">
        <v>6333.25</v>
      </c>
      <c r="P359" s="837">
        <v>0.77777777777777779</v>
      </c>
      <c r="Q359" s="850">
        <v>904.75</v>
      </c>
    </row>
    <row r="360" spans="1:17" ht="14.4" customHeight="1" x14ac:dyDescent="0.3">
      <c r="A360" s="831" t="s">
        <v>566</v>
      </c>
      <c r="B360" s="832" t="s">
        <v>2924</v>
      </c>
      <c r="C360" s="832" t="s">
        <v>2919</v>
      </c>
      <c r="D360" s="832" t="s">
        <v>3083</v>
      </c>
      <c r="E360" s="832" t="s">
        <v>3102</v>
      </c>
      <c r="F360" s="849">
        <v>3</v>
      </c>
      <c r="G360" s="849">
        <v>585</v>
      </c>
      <c r="H360" s="849">
        <v>0.99489795918367352</v>
      </c>
      <c r="I360" s="849">
        <v>195</v>
      </c>
      <c r="J360" s="849">
        <v>3</v>
      </c>
      <c r="K360" s="849">
        <v>588</v>
      </c>
      <c r="L360" s="849">
        <v>1</v>
      </c>
      <c r="M360" s="849">
        <v>196</v>
      </c>
      <c r="N360" s="849">
        <v>2</v>
      </c>
      <c r="O360" s="849">
        <v>392</v>
      </c>
      <c r="P360" s="837">
        <v>0.66666666666666663</v>
      </c>
      <c r="Q360" s="850">
        <v>196</v>
      </c>
    </row>
    <row r="361" spans="1:17" ht="14.4" customHeight="1" x14ac:dyDescent="0.3">
      <c r="A361" s="831" t="s">
        <v>566</v>
      </c>
      <c r="B361" s="832" t="s">
        <v>2924</v>
      </c>
      <c r="C361" s="832" t="s">
        <v>2919</v>
      </c>
      <c r="D361" s="832" t="s">
        <v>3083</v>
      </c>
      <c r="E361" s="832" t="s">
        <v>3084</v>
      </c>
      <c r="F361" s="849">
        <v>2</v>
      </c>
      <c r="G361" s="849">
        <v>390</v>
      </c>
      <c r="H361" s="849">
        <v>1.989795918367347</v>
      </c>
      <c r="I361" s="849">
        <v>195</v>
      </c>
      <c r="J361" s="849">
        <v>1</v>
      </c>
      <c r="K361" s="849">
        <v>196</v>
      </c>
      <c r="L361" s="849">
        <v>1</v>
      </c>
      <c r="M361" s="849">
        <v>196</v>
      </c>
      <c r="N361" s="849">
        <v>1</v>
      </c>
      <c r="O361" s="849">
        <v>196</v>
      </c>
      <c r="P361" s="837">
        <v>1</v>
      </c>
      <c r="Q361" s="850">
        <v>196</v>
      </c>
    </row>
    <row r="362" spans="1:17" ht="14.4" customHeight="1" x14ac:dyDescent="0.3">
      <c r="A362" s="831" t="s">
        <v>566</v>
      </c>
      <c r="B362" s="832" t="s">
        <v>2924</v>
      </c>
      <c r="C362" s="832" t="s">
        <v>2919</v>
      </c>
      <c r="D362" s="832" t="s">
        <v>3085</v>
      </c>
      <c r="E362" s="832" t="s">
        <v>3086</v>
      </c>
      <c r="F362" s="849"/>
      <c r="G362" s="849"/>
      <c r="H362" s="849"/>
      <c r="I362" s="849"/>
      <c r="J362" s="849">
        <v>1</v>
      </c>
      <c r="K362" s="849">
        <v>1159</v>
      </c>
      <c r="L362" s="849">
        <v>1</v>
      </c>
      <c r="M362" s="849">
        <v>1159</v>
      </c>
      <c r="N362" s="849"/>
      <c r="O362" s="849"/>
      <c r="P362" s="837"/>
      <c r="Q362" s="850"/>
    </row>
    <row r="363" spans="1:17" ht="14.4" customHeight="1" x14ac:dyDescent="0.3">
      <c r="A363" s="831" t="s">
        <v>566</v>
      </c>
      <c r="B363" s="832" t="s">
        <v>2924</v>
      </c>
      <c r="C363" s="832" t="s">
        <v>2919</v>
      </c>
      <c r="D363" s="832" t="s">
        <v>2978</v>
      </c>
      <c r="E363" s="832" t="s">
        <v>2979</v>
      </c>
      <c r="F363" s="849">
        <v>21</v>
      </c>
      <c r="G363" s="849">
        <v>5271</v>
      </c>
      <c r="H363" s="849">
        <v>0.75</v>
      </c>
      <c r="I363" s="849">
        <v>251</v>
      </c>
      <c r="J363" s="849">
        <v>28</v>
      </c>
      <c r="K363" s="849">
        <v>7028</v>
      </c>
      <c r="L363" s="849">
        <v>1</v>
      </c>
      <c r="M363" s="849">
        <v>251</v>
      </c>
      <c r="N363" s="849">
        <v>23</v>
      </c>
      <c r="O363" s="849">
        <v>5796</v>
      </c>
      <c r="P363" s="837">
        <v>0.82470119521912355</v>
      </c>
      <c r="Q363" s="850">
        <v>252</v>
      </c>
    </row>
    <row r="364" spans="1:17" ht="14.4" customHeight="1" x14ac:dyDescent="0.3">
      <c r="A364" s="831" t="s">
        <v>566</v>
      </c>
      <c r="B364" s="832" t="s">
        <v>2924</v>
      </c>
      <c r="C364" s="832" t="s">
        <v>2919</v>
      </c>
      <c r="D364" s="832" t="s">
        <v>2978</v>
      </c>
      <c r="E364" s="832" t="s">
        <v>2980</v>
      </c>
      <c r="F364" s="849">
        <v>18</v>
      </c>
      <c r="G364" s="849">
        <v>4518</v>
      </c>
      <c r="H364" s="849">
        <v>0.66666666666666663</v>
      </c>
      <c r="I364" s="849">
        <v>251</v>
      </c>
      <c r="J364" s="849">
        <v>27</v>
      </c>
      <c r="K364" s="849">
        <v>6777</v>
      </c>
      <c r="L364" s="849">
        <v>1</v>
      </c>
      <c r="M364" s="849">
        <v>251</v>
      </c>
      <c r="N364" s="849">
        <v>9</v>
      </c>
      <c r="O364" s="849">
        <v>2268</v>
      </c>
      <c r="P364" s="837">
        <v>0.33466135458167329</v>
      </c>
      <c r="Q364" s="850">
        <v>252</v>
      </c>
    </row>
    <row r="365" spans="1:17" ht="14.4" customHeight="1" x14ac:dyDescent="0.3">
      <c r="A365" s="831" t="s">
        <v>566</v>
      </c>
      <c r="B365" s="832" t="s">
        <v>2924</v>
      </c>
      <c r="C365" s="832" t="s">
        <v>2919</v>
      </c>
      <c r="D365" s="832" t="s">
        <v>3018</v>
      </c>
      <c r="E365" s="832" t="s">
        <v>3019</v>
      </c>
      <c r="F365" s="849">
        <v>1</v>
      </c>
      <c r="G365" s="849">
        <v>126</v>
      </c>
      <c r="H365" s="849">
        <v>0.5</v>
      </c>
      <c r="I365" s="849">
        <v>126</v>
      </c>
      <c r="J365" s="849">
        <v>2</v>
      </c>
      <c r="K365" s="849">
        <v>252</v>
      </c>
      <c r="L365" s="849">
        <v>1</v>
      </c>
      <c r="M365" s="849">
        <v>126</v>
      </c>
      <c r="N365" s="849"/>
      <c r="O365" s="849"/>
      <c r="P365" s="837"/>
      <c r="Q365" s="850"/>
    </row>
    <row r="366" spans="1:17" ht="14.4" customHeight="1" x14ac:dyDescent="0.3">
      <c r="A366" s="831" t="s">
        <v>566</v>
      </c>
      <c r="B366" s="832" t="s">
        <v>2924</v>
      </c>
      <c r="C366" s="832" t="s">
        <v>2919</v>
      </c>
      <c r="D366" s="832" t="s">
        <v>3018</v>
      </c>
      <c r="E366" s="832" t="s">
        <v>3020</v>
      </c>
      <c r="F366" s="849">
        <v>1</v>
      </c>
      <c r="G366" s="849">
        <v>126</v>
      </c>
      <c r="H366" s="849"/>
      <c r="I366" s="849">
        <v>126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566</v>
      </c>
      <c r="B367" s="832" t="s">
        <v>2924</v>
      </c>
      <c r="C367" s="832" t="s">
        <v>2919</v>
      </c>
      <c r="D367" s="832" t="s">
        <v>3026</v>
      </c>
      <c r="E367" s="832" t="s">
        <v>3024</v>
      </c>
      <c r="F367" s="849">
        <v>2</v>
      </c>
      <c r="G367" s="849">
        <v>1136</v>
      </c>
      <c r="H367" s="849"/>
      <c r="I367" s="849">
        <v>568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566</v>
      </c>
      <c r="B368" s="832" t="s">
        <v>2924</v>
      </c>
      <c r="C368" s="832" t="s">
        <v>2919</v>
      </c>
      <c r="D368" s="832" t="s">
        <v>3026</v>
      </c>
      <c r="E368" s="832" t="s">
        <v>3025</v>
      </c>
      <c r="F368" s="849">
        <v>5</v>
      </c>
      <c r="G368" s="849">
        <v>2840</v>
      </c>
      <c r="H368" s="849"/>
      <c r="I368" s="849">
        <v>568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566</v>
      </c>
      <c r="B369" s="832" t="s">
        <v>2924</v>
      </c>
      <c r="C369" s="832" t="s">
        <v>2919</v>
      </c>
      <c r="D369" s="832" t="s">
        <v>3027</v>
      </c>
      <c r="E369" s="832" t="s">
        <v>3028</v>
      </c>
      <c r="F369" s="849">
        <v>3</v>
      </c>
      <c r="G369" s="849">
        <v>2283</v>
      </c>
      <c r="H369" s="849">
        <v>0.75</v>
      </c>
      <c r="I369" s="849">
        <v>761</v>
      </c>
      <c r="J369" s="849">
        <v>4</v>
      </c>
      <c r="K369" s="849">
        <v>3044</v>
      </c>
      <c r="L369" s="849">
        <v>1</v>
      </c>
      <c r="M369" s="849">
        <v>761</v>
      </c>
      <c r="N369" s="849"/>
      <c r="O369" s="849"/>
      <c r="P369" s="837"/>
      <c r="Q369" s="850"/>
    </row>
    <row r="370" spans="1:17" ht="14.4" customHeight="1" x14ac:dyDescent="0.3">
      <c r="A370" s="831" t="s">
        <v>566</v>
      </c>
      <c r="B370" s="832" t="s">
        <v>2924</v>
      </c>
      <c r="C370" s="832" t="s">
        <v>2919</v>
      </c>
      <c r="D370" s="832" t="s">
        <v>3087</v>
      </c>
      <c r="E370" s="832" t="s">
        <v>3088</v>
      </c>
      <c r="F370" s="849">
        <v>29</v>
      </c>
      <c r="G370" s="849">
        <v>23722</v>
      </c>
      <c r="H370" s="849">
        <v>0.54716981132075471</v>
      </c>
      <c r="I370" s="849">
        <v>818</v>
      </c>
      <c r="J370" s="849">
        <v>53</v>
      </c>
      <c r="K370" s="849">
        <v>43354</v>
      </c>
      <c r="L370" s="849">
        <v>1</v>
      </c>
      <c r="M370" s="849">
        <v>818</v>
      </c>
      <c r="N370" s="849">
        <v>18</v>
      </c>
      <c r="O370" s="849">
        <v>14742</v>
      </c>
      <c r="P370" s="837">
        <v>0.34003782811274624</v>
      </c>
      <c r="Q370" s="850">
        <v>819</v>
      </c>
    </row>
    <row r="371" spans="1:17" ht="14.4" customHeight="1" x14ac:dyDescent="0.3">
      <c r="A371" s="831" t="s">
        <v>566</v>
      </c>
      <c r="B371" s="832" t="s">
        <v>2924</v>
      </c>
      <c r="C371" s="832" t="s">
        <v>2919</v>
      </c>
      <c r="D371" s="832" t="s">
        <v>3087</v>
      </c>
      <c r="E371" s="832" t="s">
        <v>3089</v>
      </c>
      <c r="F371" s="849">
        <v>26</v>
      </c>
      <c r="G371" s="849">
        <v>21268</v>
      </c>
      <c r="H371" s="849">
        <v>0.40625</v>
      </c>
      <c r="I371" s="849">
        <v>818</v>
      </c>
      <c r="J371" s="849">
        <v>64</v>
      </c>
      <c r="K371" s="849">
        <v>52352</v>
      </c>
      <c r="L371" s="849">
        <v>1</v>
      </c>
      <c r="M371" s="849">
        <v>818</v>
      </c>
      <c r="N371" s="849">
        <v>18</v>
      </c>
      <c r="O371" s="849">
        <v>14742</v>
      </c>
      <c r="P371" s="837">
        <v>0.281593826405868</v>
      </c>
      <c r="Q371" s="850">
        <v>819</v>
      </c>
    </row>
    <row r="372" spans="1:17" ht="14.4" customHeight="1" x14ac:dyDescent="0.3">
      <c r="A372" s="831" t="s">
        <v>566</v>
      </c>
      <c r="B372" s="832" t="s">
        <v>2924</v>
      </c>
      <c r="C372" s="832" t="s">
        <v>2919</v>
      </c>
      <c r="D372" s="832" t="s">
        <v>3033</v>
      </c>
      <c r="E372" s="832" t="s">
        <v>3006</v>
      </c>
      <c r="F372" s="849">
        <v>2</v>
      </c>
      <c r="G372" s="849">
        <v>1456</v>
      </c>
      <c r="H372" s="849">
        <v>2</v>
      </c>
      <c r="I372" s="849">
        <v>728</v>
      </c>
      <c r="J372" s="849">
        <v>1</v>
      </c>
      <c r="K372" s="849">
        <v>728</v>
      </c>
      <c r="L372" s="849">
        <v>1</v>
      </c>
      <c r="M372" s="849">
        <v>728</v>
      </c>
      <c r="N372" s="849">
        <v>2</v>
      </c>
      <c r="O372" s="849">
        <v>1460</v>
      </c>
      <c r="P372" s="837">
        <v>2.0054945054945055</v>
      </c>
      <c r="Q372" s="850">
        <v>730</v>
      </c>
    </row>
    <row r="373" spans="1:17" ht="14.4" customHeight="1" x14ac:dyDescent="0.3">
      <c r="A373" s="831" t="s">
        <v>566</v>
      </c>
      <c r="B373" s="832" t="s">
        <v>2924</v>
      </c>
      <c r="C373" s="832" t="s">
        <v>2919</v>
      </c>
      <c r="D373" s="832" t="s">
        <v>3034</v>
      </c>
      <c r="E373" s="832" t="s">
        <v>3035</v>
      </c>
      <c r="F373" s="849">
        <v>2</v>
      </c>
      <c r="G373" s="849">
        <v>1666</v>
      </c>
      <c r="H373" s="849"/>
      <c r="I373" s="849">
        <v>833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566</v>
      </c>
      <c r="B374" s="832" t="s">
        <v>2924</v>
      </c>
      <c r="C374" s="832" t="s">
        <v>2919</v>
      </c>
      <c r="D374" s="832" t="s">
        <v>3036</v>
      </c>
      <c r="E374" s="832" t="s">
        <v>3037</v>
      </c>
      <c r="F374" s="849">
        <v>5</v>
      </c>
      <c r="G374" s="849">
        <v>1075</v>
      </c>
      <c r="H374" s="849">
        <v>0.7142857142857143</v>
      </c>
      <c r="I374" s="849">
        <v>215</v>
      </c>
      <c r="J374" s="849">
        <v>7</v>
      </c>
      <c r="K374" s="849">
        <v>1505</v>
      </c>
      <c r="L374" s="849">
        <v>1</v>
      </c>
      <c r="M374" s="849">
        <v>215</v>
      </c>
      <c r="N374" s="849">
        <v>8</v>
      </c>
      <c r="O374" s="849">
        <v>1720</v>
      </c>
      <c r="P374" s="837">
        <v>1.1428571428571428</v>
      </c>
      <c r="Q374" s="850">
        <v>215</v>
      </c>
    </row>
    <row r="375" spans="1:17" ht="14.4" customHeight="1" x14ac:dyDescent="0.3">
      <c r="A375" s="831" t="s">
        <v>566</v>
      </c>
      <c r="B375" s="832" t="s">
        <v>2924</v>
      </c>
      <c r="C375" s="832" t="s">
        <v>2919</v>
      </c>
      <c r="D375" s="832" t="s">
        <v>3036</v>
      </c>
      <c r="E375" s="832" t="s">
        <v>3038</v>
      </c>
      <c r="F375" s="849">
        <v>3</v>
      </c>
      <c r="G375" s="849">
        <v>645</v>
      </c>
      <c r="H375" s="849">
        <v>0.6</v>
      </c>
      <c r="I375" s="849">
        <v>215</v>
      </c>
      <c r="J375" s="849">
        <v>5</v>
      </c>
      <c r="K375" s="849">
        <v>1075</v>
      </c>
      <c r="L375" s="849">
        <v>1</v>
      </c>
      <c r="M375" s="849">
        <v>215</v>
      </c>
      <c r="N375" s="849">
        <v>3</v>
      </c>
      <c r="O375" s="849">
        <v>645</v>
      </c>
      <c r="P375" s="837">
        <v>0.6</v>
      </c>
      <c r="Q375" s="850">
        <v>215</v>
      </c>
    </row>
    <row r="376" spans="1:17" ht="14.4" customHeight="1" x14ac:dyDescent="0.3">
      <c r="A376" s="831" t="s">
        <v>566</v>
      </c>
      <c r="B376" s="832" t="s">
        <v>2924</v>
      </c>
      <c r="C376" s="832" t="s">
        <v>2919</v>
      </c>
      <c r="D376" s="832" t="s">
        <v>2984</v>
      </c>
      <c r="E376" s="832" t="s">
        <v>2986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355</v>
      </c>
      <c r="P376" s="837"/>
      <c r="Q376" s="850">
        <v>355</v>
      </c>
    </row>
    <row r="377" spans="1:17" ht="14.4" customHeight="1" x14ac:dyDescent="0.3">
      <c r="A377" s="831" t="s">
        <v>566</v>
      </c>
      <c r="B377" s="832" t="s">
        <v>2924</v>
      </c>
      <c r="C377" s="832" t="s">
        <v>2919</v>
      </c>
      <c r="D377" s="832" t="s">
        <v>3039</v>
      </c>
      <c r="E377" s="832" t="s">
        <v>3040</v>
      </c>
      <c r="F377" s="849">
        <v>110</v>
      </c>
      <c r="G377" s="849">
        <v>9350</v>
      </c>
      <c r="H377" s="849">
        <v>1.0476190476190477</v>
      </c>
      <c r="I377" s="849">
        <v>85</v>
      </c>
      <c r="J377" s="849">
        <v>105</v>
      </c>
      <c r="K377" s="849">
        <v>8925</v>
      </c>
      <c r="L377" s="849">
        <v>1</v>
      </c>
      <c r="M377" s="849">
        <v>85</v>
      </c>
      <c r="N377" s="849">
        <v>92</v>
      </c>
      <c r="O377" s="849">
        <v>7912</v>
      </c>
      <c r="P377" s="837">
        <v>0.88649859943977594</v>
      </c>
      <c r="Q377" s="850">
        <v>86</v>
      </c>
    </row>
    <row r="378" spans="1:17" ht="14.4" customHeight="1" x14ac:dyDescent="0.3">
      <c r="A378" s="831" t="s">
        <v>566</v>
      </c>
      <c r="B378" s="832" t="s">
        <v>2924</v>
      </c>
      <c r="C378" s="832" t="s">
        <v>2919</v>
      </c>
      <c r="D378" s="832" t="s">
        <v>3039</v>
      </c>
      <c r="E378" s="832" t="s">
        <v>3041</v>
      </c>
      <c r="F378" s="849">
        <v>73</v>
      </c>
      <c r="G378" s="849">
        <v>6205</v>
      </c>
      <c r="H378" s="849">
        <v>1.0138888888888888</v>
      </c>
      <c r="I378" s="849">
        <v>85</v>
      </c>
      <c r="J378" s="849">
        <v>72</v>
      </c>
      <c r="K378" s="849">
        <v>6120</v>
      </c>
      <c r="L378" s="849">
        <v>1</v>
      </c>
      <c r="M378" s="849">
        <v>85</v>
      </c>
      <c r="N378" s="849">
        <v>28</v>
      </c>
      <c r="O378" s="849">
        <v>2408</v>
      </c>
      <c r="P378" s="837">
        <v>0.39346405228758169</v>
      </c>
      <c r="Q378" s="850">
        <v>86</v>
      </c>
    </row>
    <row r="379" spans="1:17" ht="14.4" customHeight="1" x14ac:dyDescent="0.3">
      <c r="A379" s="831" t="s">
        <v>566</v>
      </c>
      <c r="B379" s="832" t="s">
        <v>2924</v>
      </c>
      <c r="C379" s="832" t="s">
        <v>2919</v>
      </c>
      <c r="D379" s="832" t="s">
        <v>3090</v>
      </c>
      <c r="E379" s="832" t="s">
        <v>3088</v>
      </c>
      <c r="F379" s="849">
        <v>52</v>
      </c>
      <c r="G379" s="849">
        <v>49504</v>
      </c>
      <c r="H379" s="849">
        <v>1.8571428571428572</v>
      </c>
      <c r="I379" s="849">
        <v>952</v>
      </c>
      <c r="J379" s="849">
        <v>28</v>
      </c>
      <c r="K379" s="849">
        <v>26656</v>
      </c>
      <c r="L379" s="849">
        <v>1</v>
      </c>
      <c r="M379" s="849">
        <v>952</v>
      </c>
      <c r="N379" s="849">
        <v>23</v>
      </c>
      <c r="O379" s="849">
        <v>21919</v>
      </c>
      <c r="P379" s="837">
        <v>0.82229141656662663</v>
      </c>
      <c r="Q379" s="850">
        <v>953</v>
      </c>
    </row>
    <row r="380" spans="1:17" ht="14.4" customHeight="1" x14ac:dyDescent="0.3">
      <c r="A380" s="831" t="s">
        <v>566</v>
      </c>
      <c r="B380" s="832" t="s">
        <v>2924</v>
      </c>
      <c r="C380" s="832" t="s">
        <v>2919</v>
      </c>
      <c r="D380" s="832" t="s">
        <v>3090</v>
      </c>
      <c r="E380" s="832" t="s">
        <v>3089</v>
      </c>
      <c r="F380" s="849">
        <v>41</v>
      </c>
      <c r="G380" s="849">
        <v>39032</v>
      </c>
      <c r="H380" s="849">
        <v>4.5555555555555554</v>
      </c>
      <c r="I380" s="849">
        <v>952</v>
      </c>
      <c r="J380" s="849">
        <v>9</v>
      </c>
      <c r="K380" s="849">
        <v>8568</v>
      </c>
      <c r="L380" s="849">
        <v>1</v>
      </c>
      <c r="M380" s="849">
        <v>952</v>
      </c>
      <c r="N380" s="849">
        <v>15</v>
      </c>
      <c r="O380" s="849">
        <v>14295</v>
      </c>
      <c r="P380" s="837">
        <v>1.6684173669467788</v>
      </c>
      <c r="Q380" s="850">
        <v>953</v>
      </c>
    </row>
    <row r="381" spans="1:17" ht="14.4" customHeight="1" x14ac:dyDescent="0.3">
      <c r="A381" s="831" t="s">
        <v>566</v>
      </c>
      <c r="B381" s="832" t="s">
        <v>2924</v>
      </c>
      <c r="C381" s="832" t="s">
        <v>2919</v>
      </c>
      <c r="D381" s="832" t="s">
        <v>2993</v>
      </c>
      <c r="E381" s="832" t="s">
        <v>2995</v>
      </c>
      <c r="F381" s="849">
        <v>2</v>
      </c>
      <c r="G381" s="849">
        <v>240</v>
      </c>
      <c r="H381" s="849"/>
      <c r="I381" s="849">
        <v>120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566</v>
      </c>
      <c r="B382" s="832" t="s">
        <v>2924</v>
      </c>
      <c r="C382" s="832" t="s">
        <v>2919</v>
      </c>
      <c r="D382" s="832" t="s">
        <v>3091</v>
      </c>
      <c r="E382" s="832" t="s">
        <v>3088</v>
      </c>
      <c r="F382" s="849">
        <v>21</v>
      </c>
      <c r="G382" s="849">
        <v>15645</v>
      </c>
      <c r="H382" s="849">
        <v>10.5</v>
      </c>
      <c r="I382" s="849">
        <v>745</v>
      </c>
      <c r="J382" s="849">
        <v>2</v>
      </c>
      <c r="K382" s="849">
        <v>1490</v>
      </c>
      <c r="L382" s="849">
        <v>1</v>
      </c>
      <c r="M382" s="849">
        <v>745</v>
      </c>
      <c r="N382" s="849">
        <v>20</v>
      </c>
      <c r="O382" s="849">
        <v>14920</v>
      </c>
      <c r="P382" s="837">
        <v>10.013422818791947</v>
      </c>
      <c r="Q382" s="850">
        <v>746</v>
      </c>
    </row>
    <row r="383" spans="1:17" ht="14.4" customHeight="1" x14ac:dyDescent="0.3">
      <c r="A383" s="831" t="s">
        <v>566</v>
      </c>
      <c r="B383" s="832" t="s">
        <v>2924</v>
      </c>
      <c r="C383" s="832" t="s">
        <v>2919</v>
      </c>
      <c r="D383" s="832" t="s">
        <v>3091</v>
      </c>
      <c r="E383" s="832" t="s">
        <v>3089</v>
      </c>
      <c r="F383" s="849"/>
      <c r="G383" s="849"/>
      <c r="H383" s="849"/>
      <c r="I383" s="849"/>
      <c r="J383" s="849">
        <v>8</v>
      </c>
      <c r="K383" s="849">
        <v>5960</v>
      </c>
      <c r="L383" s="849">
        <v>1</v>
      </c>
      <c r="M383" s="849">
        <v>745</v>
      </c>
      <c r="N383" s="849"/>
      <c r="O383" s="849"/>
      <c r="P383" s="837"/>
      <c r="Q383" s="850"/>
    </row>
    <row r="384" spans="1:17" ht="14.4" customHeight="1" x14ac:dyDescent="0.3">
      <c r="A384" s="831" t="s">
        <v>566</v>
      </c>
      <c r="B384" s="832" t="s">
        <v>2924</v>
      </c>
      <c r="C384" s="832" t="s">
        <v>2919</v>
      </c>
      <c r="D384" s="832" t="s">
        <v>3118</v>
      </c>
      <c r="E384" s="832" t="s">
        <v>3119</v>
      </c>
      <c r="F384" s="849"/>
      <c r="G384" s="849"/>
      <c r="H384" s="849"/>
      <c r="I384" s="849"/>
      <c r="J384" s="849">
        <v>1</v>
      </c>
      <c r="K384" s="849">
        <v>58</v>
      </c>
      <c r="L384" s="849">
        <v>1</v>
      </c>
      <c r="M384" s="849">
        <v>58</v>
      </c>
      <c r="N384" s="849"/>
      <c r="O384" s="849"/>
      <c r="P384" s="837"/>
      <c r="Q384" s="850"/>
    </row>
    <row r="385" spans="1:17" ht="14.4" customHeight="1" x14ac:dyDescent="0.3">
      <c r="A385" s="831" t="s">
        <v>566</v>
      </c>
      <c r="B385" s="832" t="s">
        <v>2924</v>
      </c>
      <c r="C385" s="832" t="s">
        <v>2919</v>
      </c>
      <c r="D385" s="832" t="s">
        <v>3092</v>
      </c>
      <c r="E385" s="832" t="s">
        <v>3093</v>
      </c>
      <c r="F385" s="849">
        <v>87</v>
      </c>
      <c r="G385" s="849">
        <v>47241</v>
      </c>
      <c r="H385" s="849">
        <v>0.92553191489361697</v>
      </c>
      <c r="I385" s="849">
        <v>543</v>
      </c>
      <c r="J385" s="849">
        <v>94</v>
      </c>
      <c r="K385" s="849">
        <v>51042</v>
      </c>
      <c r="L385" s="849">
        <v>1</v>
      </c>
      <c r="M385" s="849">
        <v>543</v>
      </c>
      <c r="N385" s="849">
        <v>43</v>
      </c>
      <c r="O385" s="849">
        <v>23392</v>
      </c>
      <c r="P385" s="837">
        <v>0.45828925198855847</v>
      </c>
      <c r="Q385" s="850">
        <v>544</v>
      </c>
    </row>
    <row r="386" spans="1:17" ht="14.4" customHeight="1" x14ac:dyDescent="0.3">
      <c r="A386" s="831" t="s">
        <v>566</v>
      </c>
      <c r="B386" s="832" t="s">
        <v>2924</v>
      </c>
      <c r="C386" s="832" t="s">
        <v>2919</v>
      </c>
      <c r="D386" s="832" t="s">
        <v>3042</v>
      </c>
      <c r="E386" s="832" t="s">
        <v>3044</v>
      </c>
      <c r="F386" s="849">
        <v>1</v>
      </c>
      <c r="G386" s="849">
        <v>307</v>
      </c>
      <c r="H386" s="849"/>
      <c r="I386" s="849">
        <v>307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566</v>
      </c>
      <c r="B387" s="832" t="s">
        <v>2924</v>
      </c>
      <c r="C387" s="832" t="s">
        <v>2919</v>
      </c>
      <c r="D387" s="832" t="s">
        <v>3054</v>
      </c>
      <c r="E387" s="832" t="s">
        <v>3037</v>
      </c>
      <c r="F387" s="849">
        <v>1</v>
      </c>
      <c r="G387" s="849">
        <v>178</v>
      </c>
      <c r="H387" s="849">
        <v>0.5</v>
      </c>
      <c r="I387" s="849">
        <v>178</v>
      </c>
      <c r="J387" s="849">
        <v>2</v>
      </c>
      <c r="K387" s="849">
        <v>356</v>
      </c>
      <c r="L387" s="849">
        <v>1</v>
      </c>
      <c r="M387" s="849">
        <v>178</v>
      </c>
      <c r="N387" s="849">
        <v>1</v>
      </c>
      <c r="O387" s="849">
        <v>179</v>
      </c>
      <c r="P387" s="837">
        <v>0.5028089887640449</v>
      </c>
      <c r="Q387" s="850">
        <v>179</v>
      </c>
    </row>
    <row r="388" spans="1:17" ht="14.4" customHeight="1" x14ac:dyDescent="0.3">
      <c r="A388" s="831" t="s">
        <v>566</v>
      </c>
      <c r="B388" s="832" t="s">
        <v>2924</v>
      </c>
      <c r="C388" s="832" t="s">
        <v>2919</v>
      </c>
      <c r="D388" s="832" t="s">
        <v>3054</v>
      </c>
      <c r="E388" s="832" t="s">
        <v>3038</v>
      </c>
      <c r="F388" s="849">
        <v>1</v>
      </c>
      <c r="G388" s="849">
        <v>178</v>
      </c>
      <c r="H388" s="849">
        <v>1</v>
      </c>
      <c r="I388" s="849">
        <v>178</v>
      </c>
      <c r="J388" s="849">
        <v>1</v>
      </c>
      <c r="K388" s="849">
        <v>178</v>
      </c>
      <c r="L388" s="849">
        <v>1</v>
      </c>
      <c r="M388" s="849">
        <v>178</v>
      </c>
      <c r="N388" s="849"/>
      <c r="O388" s="849"/>
      <c r="P388" s="837"/>
      <c r="Q388" s="850"/>
    </row>
    <row r="389" spans="1:17" ht="14.4" customHeight="1" x14ac:dyDescent="0.3">
      <c r="A389" s="831" t="s">
        <v>566</v>
      </c>
      <c r="B389" s="832" t="s">
        <v>2924</v>
      </c>
      <c r="C389" s="832" t="s">
        <v>2919</v>
      </c>
      <c r="D389" s="832" t="s">
        <v>3045</v>
      </c>
      <c r="E389" s="832" t="s">
        <v>3043</v>
      </c>
      <c r="F389" s="849">
        <v>7</v>
      </c>
      <c r="G389" s="849">
        <v>2660</v>
      </c>
      <c r="H389" s="849">
        <v>3.5</v>
      </c>
      <c r="I389" s="849">
        <v>380</v>
      </c>
      <c r="J389" s="849">
        <v>2</v>
      </c>
      <c r="K389" s="849">
        <v>760</v>
      </c>
      <c r="L389" s="849">
        <v>1</v>
      </c>
      <c r="M389" s="849">
        <v>380</v>
      </c>
      <c r="N389" s="849">
        <v>2</v>
      </c>
      <c r="O389" s="849">
        <v>762</v>
      </c>
      <c r="P389" s="837">
        <v>1.0026315789473683</v>
      </c>
      <c r="Q389" s="850">
        <v>381</v>
      </c>
    </row>
    <row r="390" spans="1:17" ht="14.4" customHeight="1" x14ac:dyDescent="0.3">
      <c r="A390" s="831" t="s">
        <v>566</v>
      </c>
      <c r="B390" s="832" t="s">
        <v>2924</v>
      </c>
      <c r="C390" s="832" t="s">
        <v>2919</v>
      </c>
      <c r="D390" s="832" t="s">
        <v>3045</v>
      </c>
      <c r="E390" s="832" t="s">
        <v>3044</v>
      </c>
      <c r="F390" s="849">
        <v>8</v>
      </c>
      <c r="G390" s="849">
        <v>3040</v>
      </c>
      <c r="H390" s="849">
        <v>4</v>
      </c>
      <c r="I390" s="849">
        <v>380</v>
      </c>
      <c r="J390" s="849">
        <v>2</v>
      </c>
      <c r="K390" s="849">
        <v>760</v>
      </c>
      <c r="L390" s="849">
        <v>1</v>
      </c>
      <c r="M390" s="849">
        <v>380</v>
      </c>
      <c r="N390" s="849"/>
      <c r="O390" s="849"/>
      <c r="P390" s="837"/>
      <c r="Q390" s="850"/>
    </row>
    <row r="391" spans="1:17" ht="14.4" customHeight="1" x14ac:dyDescent="0.3">
      <c r="A391" s="831" t="s">
        <v>566</v>
      </c>
      <c r="B391" s="832" t="s">
        <v>2924</v>
      </c>
      <c r="C391" s="832" t="s">
        <v>2919</v>
      </c>
      <c r="D391" s="832" t="s">
        <v>3005</v>
      </c>
      <c r="E391" s="832" t="s">
        <v>3006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620</v>
      </c>
      <c r="P391" s="837"/>
      <c r="Q391" s="850">
        <v>620</v>
      </c>
    </row>
    <row r="392" spans="1:17" ht="14.4" customHeight="1" x14ac:dyDescent="0.3">
      <c r="A392" s="831" t="s">
        <v>566</v>
      </c>
      <c r="B392" s="832" t="s">
        <v>2924</v>
      </c>
      <c r="C392" s="832" t="s">
        <v>2919</v>
      </c>
      <c r="D392" s="832" t="s">
        <v>3094</v>
      </c>
      <c r="E392" s="832" t="s">
        <v>3095</v>
      </c>
      <c r="F392" s="849">
        <v>1</v>
      </c>
      <c r="G392" s="849">
        <v>100</v>
      </c>
      <c r="H392" s="849">
        <v>1</v>
      </c>
      <c r="I392" s="849">
        <v>100</v>
      </c>
      <c r="J392" s="849">
        <v>1</v>
      </c>
      <c r="K392" s="849">
        <v>100</v>
      </c>
      <c r="L392" s="849">
        <v>1</v>
      </c>
      <c r="M392" s="849">
        <v>100</v>
      </c>
      <c r="N392" s="849">
        <v>3</v>
      </c>
      <c r="O392" s="849">
        <v>300</v>
      </c>
      <c r="P392" s="837">
        <v>3</v>
      </c>
      <c r="Q392" s="850">
        <v>100</v>
      </c>
    </row>
    <row r="393" spans="1:17" ht="14.4" customHeight="1" x14ac:dyDescent="0.3">
      <c r="A393" s="831" t="s">
        <v>566</v>
      </c>
      <c r="B393" s="832" t="s">
        <v>2924</v>
      </c>
      <c r="C393" s="832" t="s">
        <v>2919</v>
      </c>
      <c r="D393" s="832" t="s">
        <v>3122</v>
      </c>
      <c r="E393" s="832" t="s">
        <v>3088</v>
      </c>
      <c r="F393" s="849"/>
      <c r="G393" s="849"/>
      <c r="H393" s="849"/>
      <c r="I393" s="849"/>
      <c r="J393" s="849">
        <v>19</v>
      </c>
      <c r="K393" s="849">
        <v>19665</v>
      </c>
      <c r="L393" s="849">
        <v>1</v>
      </c>
      <c r="M393" s="849">
        <v>1035</v>
      </c>
      <c r="N393" s="849">
        <v>31</v>
      </c>
      <c r="O393" s="849">
        <v>32116</v>
      </c>
      <c r="P393" s="837">
        <v>1.6331553521484872</v>
      </c>
      <c r="Q393" s="850">
        <v>1036</v>
      </c>
    </row>
    <row r="394" spans="1:17" ht="14.4" customHeight="1" x14ac:dyDescent="0.3">
      <c r="A394" s="831" t="s">
        <v>566</v>
      </c>
      <c r="B394" s="832" t="s">
        <v>2924</v>
      </c>
      <c r="C394" s="832" t="s">
        <v>2919</v>
      </c>
      <c r="D394" s="832" t="s">
        <v>3123</v>
      </c>
      <c r="E394" s="832" t="s">
        <v>3088</v>
      </c>
      <c r="F394" s="849"/>
      <c r="G394" s="849"/>
      <c r="H394" s="849"/>
      <c r="I394" s="849"/>
      <c r="J394" s="849">
        <v>10</v>
      </c>
      <c r="K394" s="849">
        <v>8790</v>
      </c>
      <c r="L394" s="849">
        <v>1</v>
      </c>
      <c r="M394" s="849">
        <v>879</v>
      </c>
      <c r="N394" s="849"/>
      <c r="O394" s="849"/>
      <c r="P394" s="837"/>
      <c r="Q394" s="850"/>
    </row>
    <row r="395" spans="1:17" ht="14.4" customHeight="1" x14ac:dyDescent="0.3">
      <c r="A395" s="831" t="s">
        <v>566</v>
      </c>
      <c r="B395" s="832" t="s">
        <v>2924</v>
      </c>
      <c r="C395" s="832" t="s">
        <v>2919</v>
      </c>
      <c r="D395" s="832" t="s">
        <v>3123</v>
      </c>
      <c r="E395" s="832" t="s">
        <v>3089</v>
      </c>
      <c r="F395" s="849">
        <v>4</v>
      </c>
      <c r="G395" s="849">
        <v>3516</v>
      </c>
      <c r="H395" s="849"/>
      <c r="I395" s="849">
        <v>879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566</v>
      </c>
      <c r="B396" s="832" t="s">
        <v>2924</v>
      </c>
      <c r="C396" s="832" t="s">
        <v>2919</v>
      </c>
      <c r="D396" s="832" t="s">
        <v>3096</v>
      </c>
      <c r="E396" s="832" t="s">
        <v>3097</v>
      </c>
      <c r="F396" s="849">
        <v>1</v>
      </c>
      <c r="G396" s="849">
        <v>824</v>
      </c>
      <c r="H396" s="849"/>
      <c r="I396" s="849">
        <v>824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566</v>
      </c>
      <c r="B397" s="832" t="s">
        <v>2924</v>
      </c>
      <c r="C397" s="832" t="s">
        <v>2919</v>
      </c>
      <c r="D397" s="832" t="s">
        <v>3124</v>
      </c>
      <c r="E397" s="832" t="s">
        <v>3097</v>
      </c>
      <c r="F397" s="849"/>
      <c r="G397" s="849"/>
      <c r="H397" s="849"/>
      <c r="I397" s="849"/>
      <c r="J397" s="849">
        <v>6</v>
      </c>
      <c r="K397" s="849">
        <v>3624</v>
      </c>
      <c r="L397" s="849">
        <v>1</v>
      </c>
      <c r="M397" s="849">
        <v>604</v>
      </c>
      <c r="N397" s="849"/>
      <c r="O397" s="849"/>
      <c r="P397" s="837"/>
      <c r="Q397" s="850"/>
    </row>
    <row r="398" spans="1:17" ht="14.4" customHeight="1" x14ac:dyDescent="0.3">
      <c r="A398" s="831" t="s">
        <v>566</v>
      </c>
      <c r="B398" s="832" t="s">
        <v>2924</v>
      </c>
      <c r="C398" s="832" t="s">
        <v>2919</v>
      </c>
      <c r="D398" s="832" t="s">
        <v>3098</v>
      </c>
      <c r="E398" s="832" t="s">
        <v>3107</v>
      </c>
      <c r="F398" s="849"/>
      <c r="G398" s="849"/>
      <c r="H398" s="849"/>
      <c r="I398" s="849"/>
      <c r="J398" s="849">
        <v>2</v>
      </c>
      <c r="K398" s="849">
        <v>1248</v>
      </c>
      <c r="L398" s="849">
        <v>1</v>
      </c>
      <c r="M398" s="849">
        <v>624</v>
      </c>
      <c r="N398" s="849"/>
      <c r="O398" s="849"/>
      <c r="P398" s="837"/>
      <c r="Q398" s="850"/>
    </row>
    <row r="399" spans="1:17" ht="14.4" customHeight="1" x14ac:dyDescent="0.3">
      <c r="A399" s="831" t="s">
        <v>566</v>
      </c>
      <c r="B399" s="832" t="s">
        <v>2924</v>
      </c>
      <c r="C399" s="832" t="s">
        <v>2919</v>
      </c>
      <c r="D399" s="832" t="s">
        <v>3098</v>
      </c>
      <c r="E399" s="832" t="s">
        <v>3099</v>
      </c>
      <c r="F399" s="849">
        <v>2</v>
      </c>
      <c r="G399" s="849">
        <v>1246</v>
      </c>
      <c r="H399" s="849"/>
      <c r="I399" s="849">
        <v>623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566</v>
      </c>
      <c r="B400" s="832" t="s">
        <v>2924</v>
      </c>
      <c r="C400" s="832" t="s">
        <v>2919</v>
      </c>
      <c r="D400" s="832" t="s">
        <v>3100</v>
      </c>
      <c r="E400" s="832" t="s">
        <v>3099</v>
      </c>
      <c r="F400" s="849">
        <v>1</v>
      </c>
      <c r="G400" s="849">
        <v>537</v>
      </c>
      <c r="H400" s="849"/>
      <c r="I400" s="849">
        <v>537</v>
      </c>
      <c r="J400" s="849"/>
      <c r="K400" s="849"/>
      <c r="L400" s="849"/>
      <c r="M400" s="849"/>
      <c r="N400" s="849">
        <v>1</v>
      </c>
      <c r="O400" s="849">
        <v>539</v>
      </c>
      <c r="P400" s="837"/>
      <c r="Q400" s="850">
        <v>539</v>
      </c>
    </row>
    <row r="401" spans="1:17" ht="14.4" customHeight="1" x14ac:dyDescent="0.3">
      <c r="A401" s="831" t="s">
        <v>566</v>
      </c>
      <c r="B401" s="832" t="s">
        <v>2924</v>
      </c>
      <c r="C401" s="832" t="s">
        <v>2919</v>
      </c>
      <c r="D401" s="832" t="s">
        <v>3125</v>
      </c>
      <c r="E401" s="832" t="s">
        <v>3126</v>
      </c>
      <c r="F401" s="849">
        <v>1</v>
      </c>
      <c r="G401" s="849">
        <v>1379</v>
      </c>
      <c r="H401" s="849"/>
      <c r="I401" s="849">
        <v>1379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566</v>
      </c>
      <c r="B402" s="832" t="s">
        <v>2924</v>
      </c>
      <c r="C402" s="832" t="s">
        <v>2919</v>
      </c>
      <c r="D402" s="832" t="s">
        <v>3275</v>
      </c>
      <c r="E402" s="832" t="s">
        <v>3097</v>
      </c>
      <c r="F402" s="849"/>
      <c r="G402" s="849"/>
      <c r="H402" s="849"/>
      <c r="I402" s="849"/>
      <c r="J402" s="849"/>
      <c r="K402" s="849"/>
      <c r="L402" s="849"/>
      <c r="M402" s="849"/>
      <c r="N402" s="849">
        <v>19</v>
      </c>
      <c r="O402" s="849">
        <v>16625</v>
      </c>
      <c r="P402" s="837"/>
      <c r="Q402" s="850">
        <v>875</v>
      </c>
    </row>
    <row r="403" spans="1:17" ht="14.4" customHeight="1" x14ac:dyDescent="0.3">
      <c r="A403" s="831" t="s">
        <v>566</v>
      </c>
      <c r="B403" s="832" t="s">
        <v>3276</v>
      </c>
      <c r="C403" s="832" t="s">
        <v>2919</v>
      </c>
      <c r="D403" s="832" t="s">
        <v>3150</v>
      </c>
      <c r="E403" s="832" t="s">
        <v>3277</v>
      </c>
      <c r="F403" s="849"/>
      <c r="G403" s="849"/>
      <c r="H403" s="849"/>
      <c r="I403" s="849"/>
      <c r="J403" s="849">
        <v>2</v>
      </c>
      <c r="K403" s="849">
        <v>1674</v>
      </c>
      <c r="L403" s="849">
        <v>1</v>
      </c>
      <c r="M403" s="849">
        <v>837</v>
      </c>
      <c r="N403" s="849">
        <v>8</v>
      </c>
      <c r="O403" s="849">
        <v>6712</v>
      </c>
      <c r="P403" s="837">
        <v>4.0095579450418164</v>
      </c>
      <c r="Q403" s="850">
        <v>839</v>
      </c>
    </row>
    <row r="404" spans="1:17" ht="14.4" customHeight="1" x14ac:dyDescent="0.3">
      <c r="A404" s="831" t="s">
        <v>566</v>
      </c>
      <c r="B404" s="832" t="s">
        <v>3276</v>
      </c>
      <c r="C404" s="832" t="s">
        <v>2919</v>
      </c>
      <c r="D404" s="832" t="s">
        <v>3150</v>
      </c>
      <c r="E404" s="832" t="s">
        <v>3151</v>
      </c>
      <c r="F404" s="849"/>
      <c r="G404" s="849"/>
      <c r="H404" s="849"/>
      <c r="I404" s="849"/>
      <c r="J404" s="849">
        <v>3</v>
      </c>
      <c r="K404" s="849">
        <v>2511</v>
      </c>
      <c r="L404" s="849">
        <v>1</v>
      </c>
      <c r="M404" s="849">
        <v>837</v>
      </c>
      <c r="N404" s="849">
        <v>3</v>
      </c>
      <c r="O404" s="849">
        <v>2517</v>
      </c>
      <c r="P404" s="837">
        <v>1.0023894862604541</v>
      </c>
      <c r="Q404" s="850">
        <v>839</v>
      </c>
    </row>
    <row r="405" spans="1:17" ht="14.4" customHeight="1" x14ac:dyDescent="0.3">
      <c r="A405" s="831" t="s">
        <v>566</v>
      </c>
      <c r="B405" s="832" t="s">
        <v>3278</v>
      </c>
      <c r="C405" s="832" t="s">
        <v>2919</v>
      </c>
      <c r="D405" s="832" t="s">
        <v>3279</v>
      </c>
      <c r="E405" s="832" t="s">
        <v>3280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261</v>
      </c>
      <c r="P405" s="837"/>
      <c r="Q405" s="850">
        <v>261</v>
      </c>
    </row>
    <row r="406" spans="1:17" ht="14.4" customHeight="1" x14ac:dyDescent="0.3">
      <c r="A406" s="831" t="s">
        <v>566</v>
      </c>
      <c r="B406" s="832" t="s">
        <v>3278</v>
      </c>
      <c r="C406" s="832" t="s">
        <v>2919</v>
      </c>
      <c r="D406" s="832" t="s">
        <v>3281</v>
      </c>
      <c r="E406" s="832" t="s">
        <v>3282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593</v>
      </c>
      <c r="P406" s="837"/>
      <c r="Q406" s="850">
        <v>593</v>
      </c>
    </row>
    <row r="407" spans="1:17" ht="14.4" customHeight="1" x14ac:dyDescent="0.3">
      <c r="A407" s="831" t="s">
        <v>566</v>
      </c>
      <c r="B407" s="832" t="s">
        <v>3278</v>
      </c>
      <c r="C407" s="832" t="s">
        <v>2919</v>
      </c>
      <c r="D407" s="832" t="s">
        <v>3283</v>
      </c>
      <c r="E407" s="832" t="s">
        <v>3284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768</v>
      </c>
      <c r="P407" s="837"/>
      <c r="Q407" s="850">
        <v>768</v>
      </c>
    </row>
    <row r="408" spans="1:17" ht="14.4" customHeight="1" x14ac:dyDescent="0.3">
      <c r="A408" s="831" t="s">
        <v>566</v>
      </c>
      <c r="B408" s="832" t="s">
        <v>2918</v>
      </c>
      <c r="C408" s="832" t="s">
        <v>2925</v>
      </c>
      <c r="D408" s="832" t="s">
        <v>3285</v>
      </c>
      <c r="E408" s="832" t="s">
        <v>3286</v>
      </c>
      <c r="F408" s="849"/>
      <c r="G408" s="849"/>
      <c r="H408" s="849"/>
      <c r="I408" s="849"/>
      <c r="J408" s="849">
        <v>25</v>
      </c>
      <c r="K408" s="849">
        <v>1248.24</v>
      </c>
      <c r="L408" s="849">
        <v>1</v>
      </c>
      <c r="M408" s="849">
        <v>49.929600000000001</v>
      </c>
      <c r="N408" s="849"/>
      <c r="O408" s="849"/>
      <c r="P408" s="837"/>
      <c r="Q408" s="850"/>
    </row>
    <row r="409" spans="1:17" ht="14.4" customHeight="1" x14ac:dyDescent="0.3">
      <c r="A409" s="831" t="s">
        <v>566</v>
      </c>
      <c r="B409" s="832" t="s">
        <v>2918</v>
      </c>
      <c r="C409" s="832" t="s">
        <v>2925</v>
      </c>
      <c r="D409" s="832" t="s">
        <v>3285</v>
      </c>
      <c r="E409" s="832"/>
      <c r="F409" s="849"/>
      <c r="G409" s="849"/>
      <c r="H409" s="849"/>
      <c r="I409" s="849"/>
      <c r="J409" s="849">
        <v>1</v>
      </c>
      <c r="K409" s="849">
        <v>49.93</v>
      </c>
      <c r="L409" s="849">
        <v>1</v>
      </c>
      <c r="M409" s="849">
        <v>49.93</v>
      </c>
      <c r="N409" s="849"/>
      <c r="O409" s="849"/>
      <c r="P409" s="837"/>
      <c r="Q409" s="850"/>
    </row>
    <row r="410" spans="1:17" ht="14.4" customHeight="1" x14ac:dyDescent="0.3">
      <c r="A410" s="831" t="s">
        <v>566</v>
      </c>
      <c r="B410" s="832" t="s">
        <v>2918</v>
      </c>
      <c r="C410" s="832" t="s">
        <v>2925</v>
      </c>
      <c r="D410" s="832" t="s">
        <v>3287</v>
      </c>
      <c r="E410" s="832" t="s">
        <v>3288</v>
      </c>
      <c r="F410" s="849">
        <v>10</v>
      </c>
      <c r="G410" s="849">
        <v>8627.7000000000007</v>
      </c>
      <c r="H410" s="849"/>
      <c r="I410" s="849">
        <v>862.7700000000001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566</v>
      </c>
      <c r="B411" s="832" t="s">
        <v>2918</v>
      </c>
      <c r="C411" s="832" t="s">
        <v>2925</v>
      </c>
      <c r="D411" s="832" t="s">
        <v>3289</v>
      </c>
      <c r="E411" s="832" t="s">
        <v>1007</v>
      </c>
      <c r="F411" s="849">
        <v>9</v>
      </c>
      <c r="G411" s="849">
        <v>44893.05</v>
      </c>
      <c r="H411" s="849">
        <v>0.39130384758299347</v>
      </c>
      <c r="I411" s="849">
        <v>4988.1166666666668</v>
      </c>
      <c r="J411" s="849">
        <v>23</v>
      </c>
      <c r="K411" s="849">
        <v>114726.83</v>
      </c>
      <c r="L411" s="849">
        <v>1</v>
      </c>
      <c r="M411" s="849">
        <v>4988.123043478261</v>
      </c>
      <c r="N411" s="849">
        <v>5</v>
      </c>
      <c r="O411" s="849">
        <v>24940.53</v>
      </c>
      <c r="P411" s="837">
        <v>0.21739056156262662</v>
      </c>
      <c r="Q411" s="850">
        <v>4988.1059999999998</v>
      </c>
    </row>
    <row r="412" spans="1:17" ht="14.4" customHeight="1" x14ac:dyDescent="0.3">
      <c r="A412" s="831" t="s">
        <v>566</v>
      </c>
      <c r="B412" s="832" t="s">
        <v>2918</v>
      </c>
      <c r="C412" s="832" t="s">
        <v>2925</v>
      </c>
      <c r="D412" s="832" t="s">
        <v>3290</v>
      </c>
      <c r="E412" s="832" t="s">
        <v>3291</v>
      </c>
      <c r="F412" s="849"/>
      <c r="G412" s="849"/>
      <c r="H412" s="849"/>
      <c r="I412" s="849"/>
      <c r="J412" s="849">
        <v>6</v>
      </c>
      <c r="K412" s="849">
        <v>480.48</v>
      </c>
      <c r="L412" s="849">
        <v>1</v>
      </c>
      <c r="M412" s="849">
        <v>80.08</v>
      </c>
      <c r="N412" s="849">
        <v>19</v>
      </c>
      <c r="O412" s="849">
        <v>1521.52</v>
      </c>
      <c r="P412" s="837">
        <v>3.1666666666666665</v>
      </c>
      <c r="Q412" s="850">
        <v>80.08</v>
      </c>
    </row>
    <row r="413" spans="1:17" ht="14.4" customHeight="1" x14ac:dyDescent="0.3">
      <c r="A413" s="831" t="s">
        <v>566</v>
      </c>
      <c r="B413" s="832" t="s">
        <v>2918</v>
      </c>
      <c r="C413" s="832" t="s">
        <v>2925</v>
      </c>
      <c r="D413" s="832" t="s">
        <v>3292</v>
      </c>
      <c r="E413" s="832" t="s">
        <v>3291</v>
      </c>
      <c r="F413" s="849"/>
      <c r="G413" s="849"/>
      <c r="H413" s="849"/>
      <c r="I413" s="849"/>
      <c r="J413" s="849">
        <v>9</v>
      </c>
      <c r="K413" s="849">
        <v>685.17</v>
      </c>
      <c r="L413" s="849">
        <v>1</v>
      </c>
      <c r="M413" s="849">
        <v>76.13</v>
      </c>
      <c r="N413" s="849"/>
      <c r="O413" s="849"/>
      <c r="P413" s="837"/>
      <c r="Q413" s="850"/>
    </row>
    <row r="414" spans="1:17" ht="14.4" customHeight="1" x14ac:dyDescent="0.3">
      <c r="A414" s="831" t="s">
        <v>566</v>
      </c>
      <c r="B414" s="832" t="s">
        <v>2918</v>
      </c>
      <c r="C414" s="832" t="s">
        <v>2925</v>
      </c>
      <c r="D414" s="832" t="s">
        <v>3293</v>
      </c>
      <c r="E414" s="832" t="s">
        <v>3294</v>
      </c>
      <c r="F414" s="849">
        <v>5</v>
      </c>
      <c r="G414" s="849">
        <v>402.15</v>
      </c>
      <c r="H414" s="849"/>
      <c r="I414" s="849">
        <v>80.429999999999993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566</v>
      </c>
      <c r="B415" s="832" t="s">
        <v>2918</v>
      </c>
      <c r="C415" s="832" t="s">
        <v>2925</v>
      </c>
      <c r="D415" s="832" t="s">
        <v>3293</v>
      </c>
      <c r="E415" s="832"/>
      <c r="F415" s="849">
        <v>13</v>
      </c>
      <c r="G415" s="849">
        <v>1045.5899999999999</v>
      </c>
      <c r="H415" s="849"/>
      <c r="I415" s="849">
        <v>80.429999999999993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566</v>
      </c>
      <c r="B416" s="832" t="s">
        <v>2918</v>
      </c>
      <c r="C416" s="832" t="s">
        <v>2925</v>
      </c>
      <c r="D416" s="832" t="s">
        <v>3295</v>
      </c>
      <c r="E416" s="832" t="s">
        <v>1065</v>
      </c>
      <c r="F416" s="849">
        <v>47.3</v>
      </c>
      <c r="G416" s="849">
        <v>2762.3199999999997</v>
      </c>
      <c r="H416" s="849">
        <v>0.77540983606557357</v>
      </c>
      <c r="I416" s="849">
        <v>58.4</v>
      </c>
      <c r="J416" s="849">
        <v>61</v>
      </c>
      <c r="K416" s="849">
        <v>3562.4000000000005</v>
      </c>
      <c r="L416" s="849">
        <v>1</v>
      </c>
      <c r="M416" s="849">
        <v>58.400000000000006</v>
      </c>
      <c r="N416" s="849">
        <v>16</v>
      </c>
      <c r="O416" s="849">
        <v>934.4</v>
      </c>
      <c r="P416" s="837">
        <v>0.26229508196721307</v>
      </c>
      <c r="Q416" s="850">
        <v>58.4</v>
      </c>
    </row>
    <row r="417" spans="1:17" ht="14.4" customHeight="1" x14ac:dyDescent="0.3">
      <c r="A417" s="831" t="s">
        <v>566</v>
      </c>
      <c r="B417" s="832" t="s">
        <v>2918</v>
      </c>
      <c r="C417" s="832" t="s">
        <v>2925</v>
      </c>
      <c r="D417" s="832" t="s">
        <v>3296</v>
      </c>
      <c r="E417" s="832" t="s">
        <v>1037</v>
      </c>
      <c r="F417" s="849">
        <v>15.75</v>
      </c>
      <c r="G417" s="849">
        <v>10902.98</v>
      </c>
      <c r="H417" s="849">
        <v>1.0895854111411138</v>
      </c>
      <c r="I417" s="849">
        <v>692.25269841269835</v>
      </c>
      <c r="J417" s="849">
        <v>14.46</v>
      </c>
      <c r="K417" s="849">
        <v>10006.539999999999</v>
      </c>
      <c r="L417" s="849">
        <v>1</v>
      </c>
      <c r="M417" s="849">
        <v>692.01521438450891</v>
      </c>
      <c r="N417" s="849">
        <v>1.2000000000000002</v>
      </c>
      <c r="O417" s="849">
        <v>830.69</v>
      </c>
      <c r="P417" s="837">
        <v>8.3014708380719018E-2</v>
      </c>
      <c r="Q417" s="850">
        <v>692.24166666666656</v>
      </c>
    </row>
    <row r="418" spans="1:17" ht="14.4" customHeight="1" x14ac:dyDescent="0.3">
      <c r="A418" s="831" t="s">
        <v>566</v>
      </c>
      <c r="B418" s="832" t="s">
        <v>2918</v>
      </c>
      <c r="C418" s="832" t="s">
        <v>2925</v>
      </c>
      <c r="D418" s="832" t="s">
        <v>3297</v>
      </c>
      <c r="E418" s="832" t="s">
        <v>3298</v>
      </c>
      <c r="F418" s="849">
        <v>2</v>
      </c>
      <c r="G418" s="849">
        <v>24754.86</v>
      </c>
      <c r="H418" s="849"/>
      <c r="I418" s="849">
        <v>12377.43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566</v>
      </c>
      <c r="B419" s="832" t="s">
        <v>2918</v>
      </c>
      <c r="C419" s="832" t="s">
        <v>2925</v>
      </c>
      <c r="D419" s="832" t="s">
        <v>3299</v>
      </c>
      <c r="E419" s="832" t="s">
        <v>1293</v>
      </c>
      <c r="F419" s="849">
        <v>14.3</v>
      </c>
      <c r="G419" s="849">
        <v>171791.62</v>
      </c>
      <c r="H419" s="849">
        <v>0.79888253296248746</v>
      </c>
      <c r="I419" s="849">
        <v>12013.4</v>
      </c>
      <c r="J419" s="849">
        <v>17.899999999999999</v>
      </c>
      <c r="K419" s="849">
        <v>215039.9</v>
      </c>
      <c r="L419" s="849">
        <v>1</v>
      </c>
      <c r="M419" s="849">
        <v>12013.402234636873</v>
      </c>
      <c r="N419" s="849">
        <v>7.3000000000000007</v>
      </c>
      <c r="O419" s="849">
        <v>87697.82</v>
      </c>
      <c r="P419" s="837">
        <v>0.4078211531906405</v>
      </c>
      <c r="Q419" s="850">
        <v>12013.4</v>
      </c>
    </row>
    <row r="420" spans="1:17" ht="14.4" customHeight="1" x14ac:dyDescent="0.3">
      <c r="A420" s="831" t="s">
        <v>566</v>
      </c>
      <c r="B420" s="832" t="s">
        <v>2918</v>
      </c>
      <c r="C420" s="832" t="s">
        <v>2925</v>
      </c>
      <c r="D420" s="832" t="s">
        <v>3300</v>
      </c>
      <c r="E420" s="832" t="s">
        <v>3301</v>
      </c>
      <c r="F420" s="849">
        <v>69</v>
      </c>
      <c r="G420" s="849">
        <v>231158.96999999997</v>
      </c>
      <c r="H420" s="849">
        <v>1.4680851063829787</v>
      </c>
      <c r="I420" s="849">
        <v>3350.1299999999997</v>
      </c>
      <c r="J420" s="849">
        <v>47</v>
      </c>
      <c r="K420" s="849">
        <v>157456.10999999999</v>
      </c>
      <c r="L420" s="849">
        <v>1</v>
      </c>
      <c r="M420" s="849">
        <v>3350.1299999999997</v>
      </c>
      <c r="N420" s="849"/>
      <c r="O420" s="849"/>
      <c r="P420" s="837"/>
      <c r="Q420" s="850"/>
    </row>
    <row r="421" spans="1:17" ht="14.4" customHeight="1" x14ac:dyDescent="0.3">
      <c r="A421" s="831" t="s">
        <v>566</v>
      </c>
      <c r="B421" s="832" t="s">
        <v>2918</v>
      </c>
      <c r="C421" s="832" t="s">
        <v>2925</v>
      </c>
      <c r="D421" s="832" t="s">
        <v>3302</v>
      </c>
      <c r="E421" s="832" t="s">
        <v>3303</v>
      </c>
      <c r="F421" s="849"/>
      <c r="G421" s="849"/>
      <c r="H421" s="849"/>
      <c r="I421" s="849"/>
      <c r="J421" s="849">
        <v>3</v>
      </c>
      <c r="K421" s="849">
        <v>34262.61</v>
      </c>
      <c r="L421" s="849">
        <v>1</v>
      </c>
      <c r="M421" s="849">
        <v>11420.87</v>
      </c>
      <c r="N421" s="849"/>
      <c r="O421" s="849"/>
      <c r="P421" s="837"/>
      <c r="Q421" s="850"/>
    </row>
    <row r="422" spans="1:17" ht="14.4" customHeight="1" x14ac:dyDescent="0.3">
      <c r="A422" s="831" t="s">
        <v>566</v>
      </c>
      <c r="B422" s="832" t="s">
        <v>2918</v>
      </c>
      <c r="C422" s="832" t="s">
        <v>2925</v>
      </c>
      <c r="D422" s="832" t="s">
        <v>3304</v>
      </c>
      <c r="E422" s="832"/>
      <c r="F422" s="849">
        <v>54</v>
      </c>
      <c r="G422" s="849">
        <v>2084.94</v>
      </c>
      <c r="H422" s="849"/>
      <c r="I422" s="849">
        <v>38.61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566</v>
      </c>
      <c r="B423" s="832" t="s">
        <v>2918</v>
      </c>
      <c r="C423" s="832" t="s">
        <v>2925</v>
      </c>
      <c r="D423" s="832" t="s">
        <v>3305</v>
      </c>
      <c r="E423" s="832" t="s">
        <v>3306</v>
      </c>
      <c r="F423" s="849">
        <v>0.5</v>
      </c>
      <c r="G423" s="849">
        <v>193.3</v>
      </c>
      <c r="H423" s="849">
        <v>0.22726203912716331</v>
      </c>
      <c r="I423" s="849">
        <v>386.6</v>
      </c>
      <c r="J423" s="849">
        <v>2.2000000000000002</v>
      </c>
      <c r="K423" s="849">
        <v>850.56</v>
      </c>
      <c r="L423" s="849">
        <v>1</v>
      </c>
      <c r="M423" s="849">
        <v>386.61818181818177</v>
      </c>
      <c r="N423" s="849">
        <v>0.5</v>
      </c>
      <c r="O423" s="849">
        <v>193.3</v>
      </c>
      <c r="P423" s="837">
        <v>0.22726203912716331</v>
      </c>
      <c r="Q423" s="850">
        <v>386.6</v>
      </c>
    </row>
    <row r="424" spans="1:17" ht="14.4" customHeight="1" x14ac:dyDescent="0.3">
      <c r="A424" s="831" t="s">
        <v>566</v>
      </c>
      <c r="B424" s="832" t="s">
        <v>2918</v>
      </c>
      <c r="C424" s="832" t="s">
        <v>2925</v>
      </c>
      <c r="D424" s="832" t="s">
        <v>3307</v>
      </c>
      <c r="E424" s="832" t="s">
        <v>1005</v>
      </c>
      <c r="F424" s="849">
        <v>9</v>
      </c>
      <c r="G424" s="849">
        <v>76544.73</v>
      </c>
      <c r="H424" s="849">
        <v>0.3979995286071652</v>
      </c>
      <c r="I424" s="849">
        <v>8504.9699999999993</v>
      </c>
      <c r="J424" s="849">
        <v>21</v>
      </c>
      <c r="K424" s="849">
        <v>192323.66999999998</v>
      </c>
      <c r="L424" s="849">
        <v>1</v>
      </c>
      <c r="M424" s="849">
        <v>9158.2699999999986</v>
      </c>
      <c r="N424" s="849">
        <v>10</v>
      </c>
      <c r="O424" s="849">
        <v>91582.700000000012</v>
      </c>
      <c r="P424" s="837">
        <v>0.47619047619047628</v>
      </c>
      <c r="Q424" s="850">
        <v>9158.27</v>
      </c>
    </row>
    <row r="425" spans="1:17" ht="14.4" customHeight="1" x14ac:dyDescent="0.3">
      <c r="A425" s="831" t="s">
        <v>566</v>
      </c>
      <c r="B425" s="832" t="s">
        <v>2918</v>
      </c>
      <c r="C425" s="832" t="s">
        <v>2925</v>
      </c>
      <c r="D425" s="832" t="s">
        <v>3308</v>
      </c>
      <c r="E425" s="832" t="s">
        <v>3309</v>
      </c>
      <c r="F425" s="849"/>
      <c r="G425" s="849"/>
      <c r="H425" s="849"/>
      <c r="I425" s="849"/>
      <c r="J425" s="849">
        <v>59</v>
      </c>
      <c r="K425" s="849">
        <v>2529.92</v>
      </c>
      <c r="L425" s="849">
        <v>1</v>
      </c>
      <c r="M425" s="849">
        <v>42.88</v>
      </c>
      <c r="N425" s="849"/>
      <c r="O425" s="849"/>
      <c r="P425" s="837"/>
      <c r="Q425" s="850"/>
    </row>
    <row r="426" spans="1:17" ht="14.4" customHeight="1" x14ac:dyDescent="0.3">
      <c r="A426" s="831" t="s">
        <v>566</v>
      </c>
      <c r="B426" s="832" t="s">
        <v>2918</v>
      </c>
      <c r="C426" s="832" t="s">
        <v>2925</v>
      </c>
      <c r="D426" s="832" t="s">
        <v>3310</v>
      </c>
      <c r="E426" s="832" t="s">
        <v>3311</v>
      </c>
      <c r="F426" s="849">
        <v>2</v>
      </c>
      <c r="G426" s="849">
        <v>3373.84</v>
      </c>
      <c r="H426" s="849"/>
      <c r="I426" s="849">
        <v>1686.92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566</v>
      </c>
      <c r="B427" s="832" t="s">
        <v>2918</v>
      </c>
      <c r="C427" s="832" t="s">
        <v>2925</v>
      </c>
      <c r="D427" s="832" t="s">
        <v>3312</v>
      </c>
      <c r="E427" s="832" t="s">
        <v>3313</v>
      </c>
      <c r="F427" s="849">
        <v>22</v>
      </c>
      <c r="G427" s="849">
        <v>943.36</v>
      </c>
      <c r="H427" s="849">
        <v>1.5714285714285716</v>
      </c>
      <c r="I427" s="849">
        <v>42.88</v>
      </c>
      <c r="J427" s="849">
        <v>14</v>
      </c>
      <c r="K427" s="849">
        <v>600.31999999999994</v>
      </c>
      <c r="L427" s="849">
        <v>1</v>
      </c>
      <c r="M427" s="849">
        <v>42.879999999999995</v>
      </c>
      <c r="N427" s="849"/>
      <c r="O427" s="849"/>
      <c r="P427" s="837"/>
      <c r="Q427" s="850"/>
    </row>
    <row r="428" spans="1:17" ht="14.4" customHeight="1" x14ac:dyDescent="0.3">
      <c r="A428" s="831" t="s">
        <v>566</v>
      </c>
      <c r="B428" s="832" t="s">
        <v>2918</v>
      </c>
      <c r="C428" s="832" t="s">
        <v>2925</v>
      </c>
      <c r="D428" s="832" t="s">
        <v>3314</v>
      </c>
      <c r="E428" s="832" t="s">
        <v>3315</v>
      </c>
      <c r="F428" s="849">
        <v>0.2</v>
      </c>
      <c r="G428" s="849">
        <v>108.69</v>
      </c>
      <c r="H428" s="849"/>
      <c r="I428" s="849">
        <v>543.44999999999993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566</v>
      </c>
      <c r="B429" s="832" t="s">
        <v>2918</v>
      </c>
      <c r="C429" s="832" t="s">
        <v>2925</v>
      </c>
      <c r="D429" s="832" t="s">
        <v>3316</v>
      </c>
      <c r="E429" s="832" t="s">
        <v>1057</v>
      </c>
      <c r="F429" s="849">
        <v>19</v>
      </c>
      <c r="G429" s="849">
        <v>1467.1799999999998</v>
      </c>
      <c r="H429" s="849">
        <v>5.2783853791912501</v>
      </c>
      <c r="I429" s="849">
        <v>77.219999999999985</v>
      </c>
      <c r="J429" s="849">
        <v>3.6</v>
      </c>
      <c r="K429" s="849">
        <v>277.95999999999998</v>
      </c>
      <c r="L429" s="849">
        <v>1</v>
      </c>
      <c r="M429" s="849">
        <v>77.211111111111109</v>
      </c>
      <c r="N429" s="849">
        <v>82.4</v>
      </c>
      <c r="O429" s="849">
        <v>6362.92</v>
      </c>
      <c r="P429" s="837">
        <v>22.891495179162472</v>
      </c>
      <c r="Q429" s="850">
        <v>77.21990291262135</v>
      </c>
    </row>
    <row r="430" spans="1:17" ht="14.4" customHeight="1" x14ac:dyDescent="0.3">
      <c r="A430" s="831" t="s">
        <v>566</v>
      </c>
      <c r="B430" s="832" t="s">
        <v>2918</v>
      </c>
      <c r="C430" s="832" t="s">
        <v>2925</v>
      </c>
      <c r="D430" s="832" t="s">
        <v>3317</v>
      </c>
      <c r="E430" s="832" t="s">
        <v>3318</v>
      </c>
      <c r="F430" s="849">
        <v>47.300000000000004</v>
      </c>
      <c r="G430" s="849">
        <v>12852.219999999998</v>
      </c>
      <c r="H430" s="849">
        <v>2.0745582035007972</v>
      </c>
      <c r="I430" s="849">
        <v>271.71712473572933</v>
      </c>
      <c r="J430" s="849">
        <v>22.799999999999997</v>
      </c>
      <c r="K430" s="849">
        <v>6195.16</v>
      </c>
      <c r="L430" s="849">
        <v>1</v>
      </c>
      <c r="M430" s="849">
        <v>271.71754385964914</v>
      </c>
      <c r="N430" s="849">
        <v>33.199999999999996</v>
      </c>
      <c r="O430" s="849">
        <v>9020.98</v>
      </c>
      <c r="P430" s="837">
        <v>1.4561334977627696</v>
      </c>
      <c r="Q430" s="850">
        <v>271.71626506024097</v>
      </c>
    </row>
    <row r="431" spans="1:17" ht="14.4" customHeight="1" x14ac:dyDescent="0.3">
      <c r="A431" s="831" t="s">
        <v>566</v>
      </c>
      <c r="B431" s="832" t="s">
        <v>2918</v>
      </c>
      <c r="C431" s="832" t="s">
        <v>2925</v>
      </c>
      <c r="D431" s="832" t="s">
        <v>3319</v>
      </c>
      <c r="E431" s="832" t="s">
        <v>3320</v>
      </c>
      <c r="F431" s="849"/>
      <c r="G431" s="849"/>
      <c r="H431" s="849"/>
      <c r="I431" s="849"/>
      <c r="J431" s="849">
        <v>40</v>
      </c>
      <c r="K431" s="849">
        <v>2630</v>
      </c>
      <c r="L431" s="849">
        <v>1</v>
      </c>
      <c r="M431" s="849">
        <v>65.75</v>
      </c>
      <c r="N431" s="849"/>
      <c r="O431" s="849"/>
      <c r="P431" s="837"/>
      <c r="Q431" s="850"/>
    </row>
    <row r="432" spans="1:17" ht="14.4" customHeight="1" x14ac:dyDescent="0.3">
      <c r="A432" s="831" t="s">
        <v>566</v>
      </c>
      <c r="B432" s="832" t="s">
        <v>2918</v>
      </c>
      <c r="C432" s="832" t="s">
        <v>2925</v>
      </c>
      <c r="D432" s="832" t="s">
        <v>3321</v>
      </c>
      <c r="E432" s="832" t="s">
        <v>3322</v>
      </c>
      <c r="F432" s="849">
        <v>12</v>
      </c>
      <c r="G432" s="849">
        <v>2630.4</v>
      </c>
      <c r="H432" s="849">
        <v>3.0000000000000004</v>
      </c>
      <c r="I432" s="849">
        <v>219.20000000000002</v>
      </c>
      <c r="J432" s="849">
        <v>4</v>
      </c>
      <c r="K432" s="849">
        <v>876.8</v>
      </c>
      <c r="L432" s="849">
        <v>1</v>
      </c>
      <c r="M432" s="849">
        <v>219.2</v>
      </c>
      <c r="N432" s="849"/>
      <c r="O432" s="849"/>
      <c r="P432" s="837"/>
      <c r="Q432" s="850"/>
    </row>
    <row r="433" spans="1:17" ht="14.4" customHeight="1" x14ac:dyDescent="0.3">
      <c r="A433" s="831" t="s">
        <v>566</v>
      </c>
      <c r="B433" s="832" t="s">
        <v>2918</v>
      </c>
      <c r="C433" s="832" t="s">
        <v>2925</v>
      </c>
      <c r="D433" s="832" t="s">
        <v>3323</v>
      </c>
      <c r="E433" s="832" t="s">
        <v>3324</v>
      </c>
      <c r="F433" s="849">
        <v>1</v>
      </c>
      <c r="G433" s="849">
        <v>10542.91</v>
      </c>
      <c r="H433" s="849"/>
      <c r="I433" s="849">
        <v>10542.91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566</v>
      </c>
      <c r="B434" s="832" t="s">
        <v>2918</v>
      </c>
      <c r="C434" s="832" t="s">
        <v>2925</v>
      </c>
      <c r="D434" s="832" t="s">
        <v>3325</v>
      </c>
      <c r="E434" s="832" t="s">
        <v>1011</v>
      </c>
      <c r="F434" s="849"/>
      <c r="G434" s="849"/>
      <c r="H434" s="849"/>
      <c r="I434" s="849"/>
      <c r="J434" s="849">
        <v>7.2000000000000011</v>
      </c>
      <c r="K434" s="849">
        <v>3090.24</v>
      </c>
      <c r="L434" s="849">
        <v>1</v>
      </c>
      <c r="M434" s="849">
        <v>429.19999999999993</v>
      </c>
      <c r="N434" s="849">
        <v>1.2</v>
      </c>
      <c r="O434" s="849">
        <v>515.04</v>
      </c>
      <c r="P434" s="837">
        <v>0.16666666666666666</v>
      </c>
      <c r="Q434" s="850">
        <v>429.2</v>
      </c>
    </row>
    <row r="435" spans="1:17" ht="14.4" customHeight="1" x14ac:dyDescent="0.3">
      <c r="A435" s="831" t="s">
        <v>566</v>
      </c>
      <c r="B435" s="832" t="s">
        <v>2918</v>
      </c>
      <c r="C435" s="832" t="s">
        <v>2925</v>
      </c>
      <c r="D435" s="832" t="s">
        <v>3326</v>
      </c>
      <c r="E435" s="832" t="s">
        <v>3327</v>
      </c>
      <c r="F435" s="849">
        <v>18</v>
      </c>
      <c r="G435" s="849">
        <v>1183.5</v>
      </c>
      <c r="H435" s="849">
        <v>3</v>
      </c>
      <c r="I435" s="849">
        <v>65.75</v>
      </c>
      <c r="J435" s="849">
        <v>6</v>
      </c>
      <c r="K435" s="849">
        <v>394.5</v>
      </c>
      <c r="L435" s="849">
        <v>1</v>
      </c>
      <c r="M435" s="849">
        <v>65.75</v>
      </c>
      <c r="N435" s="849"/>
      <c r="O435" s="849"/>
      <c r="P435" s="837"/>
      <c r="Q435" s="850"/>
    </row>
    <row r="436" spans="1:17" ht="14.4" customHeight="1" x14ac:dyDescent="0.3">
      <c r="A436" s="831" t="s">
        <v>566</v>
      </c>
      <c r="B436" s="832" t="s">
        <v>2918</v>
      </c>
      <c r="C436" s="832" t="s">
        <v>2925</v>
      </c>
      <c r="D436" s="832" t="s">
        <v>3328</v>
      </c>
      <c r="E436" s="832" t="s">
        <v>3329</v>
      </c>
      <c r="F436" s="849">
        <v>23.5</v>
      </c>
      <c r="G436" s="849">
        <v>1851.92</v>
      </c>
      <c r="H436" s="849">
        <v>2.3268834497662967</v>
      </c>
      <c r="I436" s="849">
        <v>78.805106382978721</v>
      </c>
      <c r="J436" s="849">
        <v>10.1</v>
      </c>
      <c r="K436" s="849">
        <v>795.88</v>
      </c>
      <c r="L436" s="849">
        <v>1</v>
      </c>
      <c r="M436" s="849">
        <v>78.8</v>
      </c>
      <c r="N436" s="849">
        <v>32.200000000000003</v>
      </c>
      <c r="O436" s="849">
        <v>2537.6800000000003</v>
      </c>
      <c r="P436" s="837">
        <v>3.1885208825451077</v>
      </c>
      <c r="Q436" s="850">
        <v>78.80993788819876</v>
      </c>
    </row>
    <row r="437" spans="1:17" ht="14.4" customHeight="1" x14ac:dyDescent="0.3">
      <c r="A437" s="831" t="s">
        <v>566</v>
      </c>
      <c r="B437" s="832" t="s">
        <v>2918</v>
      </c>
      <c r="C437" s="832" t="s">
        <v>2925</v>
      </c>
      <c r="D437" s="832" t="s">
        <v>3330</v>
      </c>
      <c r="E437" s="832" t="s">
        <v>1339</v>
      </c>
      <c r="F437" s="849">
        <v>189</v>
      </c>
      <c r="G437" s="849">
        <v>13258.35</v>
      </c>
      <c r="H437" s="849">
        <v>1.0446439968042207</v>
      </c>
      <c r="I437" s="849">
        <v>70.150000000000006</v>
      </c>
      <c r="J437" s="849">
        <v>208</v>
      </c>
      <c r="K437" s="849">
        <v>12691.74</v>
      </c>
      <c r="L437" s="849">
        <v>1</v>
      </c>
      <c r="M437" s="849">
        <v>61.017980769230768</v>
      </c>
      <c r="N437" s="849">
        <v>49</v>
      </c>
      <c r="O437" s="849">
        <v>2162.37</v>
      </c>
      <c r="P437" s="837">
        <v>0.17037616591578458</v>
      </c>
      <c r="Q437" s="850">
        <v>44.129999999999995</v>
      </c>
    </row>
    <row r="438" spans="1:17" ht="14.4" customHeight="1" x14ac:dyDescent="0.3">
      <c r="A438" s="831" t="s">
        <v>566</v>
      </c>
      <c r="B438" s="832" t="s">
        <v>2918</v>
      </c>
      <c r="C438" s="832" t="s">
        <v>2925</v>
      </c>
      <c r="D438" s="832" t="s">
        <v>3331</v>
      </c>
      <c r="E438" s="832" t="s">
        <v>3332</v>
      </c>
      <c r="F438" s="849">
        <v>8</v>
      </c>
      <c r="G438" s="849">
        <v>4798.55</v>
      </c>
      <c r="H438" s="849">
        <v>1.250003256200457</v>
      </c>
      <c r="I438" s="849">
        <v>599.81875000000002</v>
      </c>
      <c r="J438" s="849">
        <v>6.4</v>
      </c>
      <c r="K438" s="849">
        <v>3838.83</v>
      </c>
      <c r="L438" s="849">
        <v>1</v>
      </c>
      <c r="M438" s="849">
        <v>599.81718749999993</v>
      </c>
      <c r="N438" s="849">
        <v>1.5</v>
      </c>
      <c r="O438" s="849">
        <v>899.7</v>
      </c>
      <c r="P438" s="837">
        <v>0.23436828408655763</v>
      </c>
      <c r="Q438" s="850">
        <v>599.80000000000007</v>
      </c>
    </row>
    <row r="439" spans="1:17" ht="14.4" customHeight="1" x14ac:dyDescent="0.3">
      <c r="A439" s="831" t="s">
        <v>566</v>
      </c>
      <c r="B439" s="832" t="s">
        <v>2918</v>
      </c>
      <c r="C439" s="832" t="s">
        <v>2925</v>
      </c>
      <c r="D439" s="832" t="s">
        <v>3333</v>
      </c>
      <c r="E439" s="832" t="s">
        <v>1051</v>
      </c>
      <c r="F439" s="849">
        <v>202.5</v>
      </c>
      <c r="G439" s="849">
        <v>18729.22</v>
      </c>
      <c r="H439" s="849">
        <v>1.234755767927449</v>
      </c>
      <c r="I439" s="849">
        <v>92.489975308641988</v>
      </c>
      <c r="J439" s="849">
        <v>164</v>
      </c>
      <c r="K439" s="849">
        <v>15168.36</v>
      </c>
      <c r="L439" s="849">
        <v>1</v>
      </c>
      <c r="M439" s="849">
        <v>92.490000000000009</v>
      </c>
      <c r="N439" s="849">
        <v>268.2</v>
      </c>
      <c r="O439" s="849">
        <v>24805.809999999998</v>
      </c>
      <c r="P439" s="837">
        <v>1.6353653262448937</v>
      </c>
      <c r="Q439" s="850">
        <v>92.489970171513789</v>
      </c>
    </row>
    <row r="440" spans="1:17" ht="14.4" customHeight="1" x14ac:dyDescent="0.3">
      <c r="A440" s="831" t="s">
        <v>566</v>
      </c>
      <c r="B440" s="832" t="s">
        <v>2918</v>
      </c>
      <c r="C440" s="832" t="s">
        <v>2925</v>
      </c>
      <c r="D440" s="832" t="s">
        <v>3334</v>
      </c>
      <c r="E440" s="832" t="s">
        <v>1001</v>
      </c>
      <c r="F440" s="849">
        <v>28</v>
      </c>
      <c r="G440" s="849">
        <v>36046.079999999994</v>
      </c>
      <c r="H440" s="849">
        <v>0.65116279069767435</v>
      </c>
      <c r="I440" s="849">
        <v>1287.3599999999999</v>
      </c>
      <c r="J440" s="849">
        <v>43</v>
      </c>
      <c r="K440" s="849">
        <v>55356.479999999996</v>
      </c>
      <c r="L440" s="849">
        <v>1</v>
      </c>
      <c r="M440" s="849">
        <v>1287.3599999999999</v>
      </c>
      <c r="N440" s="849">
        <v>15</v>
      </c>
      <c r="O440" s="849">
        <v>19310.400000000001</v>
      </c>
      <c r="P440" s="837">
        <v>0.34883720930232565</v>
      </c>
      <c r="Q440" s="850">
        <v>1287.3600000000001</v>
      </c>
    </row>
    <row r="441" spans="1:17" ht="14.4" customHeight="1" x14ac:dyDescent="0.3">
      <c r="A441" s="831" t="s">
        <v>566</v>
      </c>
      <c r="B441" s="832" t="s">
        <v>2918</v>
      </c>
      <c r="C441" s="832" t="s">
        <v>2925</v>
      </c>
      <c r="D441" s="832" t="s">
        <v>3335</v>
      </c>
      <c r="E441" s="832" t="s">
        <v>3336</v>
      </c>
      <c r="F441" s="849">
        <v>1.1000000000000001</v>
      </c>
      <c r="G441" s="849">
        <v>430.98</v>
      </c>
      <c r="H441" s="849">
        <v>0.3928571428571429</v>
      </c>
      <c r="I441" s="849">
        <v>391.8</v>
      </c>
      <c r="J441" s="849">
        <v>2.8</v>
      </c>
      <c r="K441" s="849">
        <v>1097.04</v>
      </c>
      <c r="L441" s="849">
        <v>1</v>
      </c>
      <c r="M441" s="849">
        <v>391.8</v>
      </c>
      <c r="N441" s="849"/>
      <c r="O441" s="849"/>
      <c r="P441" s="837"/>
      <c r="Q441" s="850"/>
    </row>
    <row r="442" spans="1:17" ht="14.4" customHeight="1" x14ac:dyDescent="0.3">
      <c r="A442" s="831" t="s">
        <v>566</v>
      </c>
      <c r="B442" s="832" t="s">
        <v>2918</v>
      </c>
      <c r="C442" s="832" t="s">
        <v>2925</v>
      </c>
      <c r="D442" s="832" t="s">
        <v>3337</v>
      </c>
      <c r="E442" s="832" t="s">
        <v>3338</v>
      </c>
      <c r="F442" s="849">
        <v>15</v>
      </c>
      <c r="G442" s="849">
        <v>1644</v>
      </c>
      <c r="H442" s="849">
        <v>0.53571428571428581</v>
      </c>
      <c r="I442" s="849">
        <v>109.6</v>
      </c>
      <c r="J442" s="849">
        <v>28</v>
      </c>
      <c r="K442" s="849">
        <v>3068.7999999999997</v>
      </c>
      <c r="L442" s="849">
        <v>1</v>
      </c>
      <c r="M442" s="849">
        <v>109.6</v>
      </c>
      <c r="N442" s="849"/>
      <c r="O442" s="849"/>
      <c r="P442" s="837"/>
      <c r="Q442" s="850"/>
    </row>
    <row r="443" spans="1:17" ht="14.4" customHeight="1" x14ac:dyDescent="0.3">
      <c r="A443" s="831" t="s">
        <v>566</v>
      </c>
      <c r="B443" s="832" t="s">
        <v>2918</v>
      </c>
      <c r="C443" s="832" t="s">
        <v>2925</v>
      </c>
      <c r="D443" s="832" t="s">
        <v>3339</v>
      </c>
      <c r="E443" s="832" t="s">
        <v>3338</v>
      </c>
      <c r="F443" s="849">
        <v>29</v>
      </c>
      <c r="G443" s="849">
        <v>6356.7999999999993</v>
      </c>
      <c r="H443" s="849">
        <v>9.6666666666666661</v>
      </c>
      <c r="I443" s="849">
        <v>219.2</v>
      </c>
      <c r="J443" s="849">
        <v>3</v>
      </c>
      <c r="K443" s="849">
        <v>657.6</v>
      </c>
      <c r="L443" s="849">
        <v>1</v>
      </c>
      <c r="M443" s="849">
        <v>219.20000000000002</v>
      </c>
      <c r="N443" s="849"/>
      <c r="O443" s="849"/>
      <c r="P443" s="837"/>
      <c r="Q443" s="850"/>
    </row>
    <row r="444" spans="1:17" ht="14.4" customHeight="1" x14ac:dyDescent="0.3">
      <c r="A444" s="831" t="s">
        <v>566</v>
      </c>
      <c r="B444" s="832" t="s">
        <v>2918</v>
      </c>
      <c r="C444" s="832" t="s">
        <v>2925</v>
      </c>
      <c r="D444" s="832" t="s">
        <v>3340</v>
      </c>
      <c r="E444" s="832" t="s">
        <v>1033</v>
      </c>
      <c r="F444" s="849"/>
      <c r="G444" s="849"/>
      <c r="H444" s="849"/>
      <c r="I444" s="849"/>
      <c r="J444" s="849">
        <v>2</v>
      </c>
      <c r="K444" s="849">
        <v>1544.3</v>
      </c>
      <c r="L444" s="849">
        <v>1</v>
      </c>
      <c r="M444" s="849">
        <v>772.15</v>
      </c>
      <c r="N444" s="849">
        <v>0.95</v>
      </c>
      <c r="O444" s="849">
        <v>733.49</v>
      </c>
      <c r="P444" s="837">
        <v>0.47496600401476397</v>
      </c>
      <c r="Q444" s="850">
        <v>772.09473684210536</v>
      </c>
    </row>
    <row r="445" spans="1:17" ht="14.4" customHeight="1" x14ac:dyDescent="0.3">
      <c r="A445" s="831" t="s">
        <v>566</v>
      </c>
      <c r="B445" s="832" t="s">
        <v>2918</v>
      </c>
      <c r="C445" s="832" t="s">
        <v>2925</v>
      </c>
      <c r="D445" s="832" t="s">
        <v>3340</v>
      </c>
      <c r="E445" s="832" t="s">
        <v>3341</v>
      </c>
      <c r="F445" s="849">
        <v>4</v>
      </c>
      <c r="G445" s="849">
        <v>3088.6000000000004</v>
      </c>
      <c r="H445" s="849">
        <v>0.54794860786352206</v>
      </c>
      <c r="I445" s="849">
        <v>772.15000000000009</v>
      </c>
      <c r="J445" s="849">
        <v>7.3</v>
      </c>
      <c r="K445" s="849">
        <v>5636.66</v>
      </c>
      <c r="L445" s="849">
        <v>1</v>
      </c>
      <c r="M445" s="849">
        <v>772.1452054794521</v>
      </c>
      <c r="N445" s="849">
        <v>3.7</v>
      </c>
      <c r="O445" s="849">
        <v>2856.99</v>
      </c>
      <c r="P445" s="837">
        <v>0.50685867162468556</v>
      </c>
      <c r="Q445" s="850">
        <v>772.15945945945941</v>
      </c>
    </row>
    <row r="446" spans="1:17" ht="14.4" customHeight="1" x14ac:dyDescent="0.3">
      <c r="A446" s="831" t="s">
        <v>566</v>
      </c>
      <c r="B446" s="832" t="s">
        <v>2918</v>
      </c>
      <c r="C446" s="832" t="s">
        <v>2925</v>
      </c>
      <c r="D446" s="832" t="s">
        <v>3342</v>
      </c>
      <c r="E446" s="832" t="s">
        <v>3343</v>
      </c>
      <c r="F446" s="849">
        <v>11</v>
      </c>
      <c r="G446" s="849">
        <v>9494.8700000000008</v>
      </c>
      <c r="H446" s="849"/>
      <c r="I446" s="849">
        <v>863.17000000000007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566</v>
      </c>
      <c r="B447" s="832" t="s">
        <v>2918</v>
      </c>
      <c r="C447" s="832" t="s">
        <v>2925</v>
      </c>
      <c r="D447" s="832" t="s">
        <v>3344</v>
      </c>
      <c r="E447" s="832" t="s">
        <v>3345</v>
      </c>
      <c r="F447" s="849">
        <v>1.85</v>
      </c>
      <c r="G447" s="849">
        <v>5781.76</v>
      </c>
      <c r="H447" s="849"/>
      <c r="I447" s="849">
        <v>3125.2756756756758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566</v>
      </c>
      <c r="B448" s="832" t="s">
        <v>2918</v>
      </c>
      <c r="C448" s="832" t="s">
        <v>2925</v>
      </c>
      <c r="D448" s="832" t="s">
        <v>3344</v>
      </c>
      <c r="E448" s="832"/>
      <c r="F448" s="849">
        <v>4.3899999999999997</v>
      </c>
      <c r="G448" s="849">
        <v>11945.85</v>
      </c>
      <c r="H448" s="849">
        <v>14.049478400978513</v>
      </c>
      <c r="I448" s="849">
        <v>2721.1503416856494</v>
      </c>
      <c r="J448" s="849">
        <v>0.25</v>
      </c>
      <c r="K448" s="849">
        <v>850.27</v>
      </c>
      <c r="L448" s="849">
        <v>1</v>
      </c>
      <c r="M448" s="849">
        <v>3401.08</v>
      </c>
      <c r="N448" s="849"/>
      <c r="O448" s="849"/>
      <c r="P448" s="837"/>
      <c r="Q448" s="850"/>
    </row>
    <row r="449" spans="1:17" ht="14.4" customHeight="1" x14ac:dyDescent="0.3">
      <c r="A449" s="831" t="s">
        <v>566</v>
      </c>
      <c r="B449" s="832" t="s">
        <v>2918</v>
      </c>
      <c r="C449" s="832" t="s">
        <v>2925</v>
      </c>
      <c r="D449" s="832" t="s">
        <v>3346</v>
      </c>
      <c r="E449" s="832" t="s">
        <v>1343</v>
      </c>
      <c r="F449" s="849">
        <v>33.1</v>
      </c>
      <c r="G449" s="849">
        <v>14191.789999999999</v>
      </c>
      <c r="H449" s="849">
        <v>2.0298692122411848</v>
      </c>
      <c r="I449" s="849">
        <v>428.75498489425979</v>
      </c>
      <c r="J449" s="849">
        <v>17.2</v>
      </c>
      <c r="K449" s="849">
        <v>6991.4800000000005</v>
      </c>
      <c r="L449" s="849">
        <v>1</v>
      </c>
      <c r="M449" s="849">
        <v>406.48139534883728</v>
      </c>
      <c r="N449" s="849">
        <v>36.799999999999997</v>
      </c>
      <c r="O449" s="849">
        <v>14702.93</v>
      </c>
      <c r="P449" s="837">
        <v>2.102978196318948</v>
      </c>
      <c r="Q449" s="850">
        <v>399.53614130434784</v>
      </c>
    </row>
    <row r="450" spans="1:17" ht="14.4" customHeight="1" x14ac:dyDescent="0.3">
      <c r="A450" s="831" t="s">
        <v>566</v>
      </c>
      <c r="B450" s="832" t="s">
        <v>2918</v>
      </c>
      <c r="C450" s="832" t="s">
        <v>2925</v>
      </c>
      <c r="D450" s="832" t="s">
        <v>3347</v>
      </c>
      <c r="E450" s="832" t="s">
        <v>1330</v>
      </c>
      <c r="F450" s="849">
        <v>31</v>
      </c>
      <c r="G450" s="849">
        <v>6795.2</v>
      </c>
      <c r="H450" s="849">
        <v>7.9487179487179489</v>
      </c>
      <c r="I450" s="849">
        <v>219.2</v>
      </c>
      <c r="J450" s="849">
        <v>3.9</v>
      </c>
      <c r="K450" s="849">
        <v>854.88</v>
      </c>
      <c r="L450" s="849">
        <v>1</v>
      </c>
      <c r="M450" s="849">
        <v>219.20000000000002</v>
      </c>
      <c r="N450" s="849">
        <v>30</v>
      </c>
      <c r="O450" s="849">
        <v>6575.9999999999991</v>
      </c>
      <c r="P450" s="837">
        <v>7.6923076923076916</v>
      </c>
      <c r="Q450" s="850">
        <v>219.19999999999996</v>
      </c>
    </row>
    <row r="451" spans="1:17" ht="14.4" customHeight="1" x14ac:dyDescent="0.3">
      <c r="A451" s="831" t="s">
        <v>566</v>
      </c>
      <c r="B451" s="832" t="s">
        <v>2918</v>
      </c>
      <c r="C451" s="832" t="s">
        <v>2925</v>
      </c>
      <c r="D451" s="832" t="s">
        <v>3348</v>
      </c>
      <c r="E451" s="832" t="s">
        <v>3349</v>
      </c>
      <c r="F451" s="849">
        <v>6.2</v>
      </c>
      <c r="G451" s="849">
        <v>163869.56</v>
      </c>
      <c r="H451" s="849"/>
      <c r="I451" s="849">
        <v>26430.574193548386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" customHeight="1" x14ac:dyDescent="0.3">
      <c r="A452" s="831" t="s">
        <v>566</v>
      </c>
      <c r="B452" s="832" t="s">
        <v>2918</v>
      </c>
      <c r="C452" s="832" t="s">
        <v>2925</v>
      </c>
      <c r="D452" s="832" t="s">
        <v>3350</v>
      </c>
      <c r="E452" s="832" t="s">
        <v>3351</v>
      </c>
      <c r="F452" s="849">
        <v>23</v>
      </c>
      <c r="G452" s="849">
        <v>237578.27000000002</v>
      </c>
      <c r="H452" s="849">
        <v>0.45098039215686281</v>
      </c>
      <c r="I452" s="849">
        <v>10329.490000000002</v>
      </c>
      <c r="J452" s="849">
        <v>51</v>
      </c>
      <c r="K452" s="849">
        <v>526803.99</v>
      </c>
      <c r="L452" s="849">
        <v>1</v>
      </c>
      <c r="M452" s="849">
        <v>10329.49</v>
      </c>
      <c r="N452" s="849">
        <v>11</v>
      </c>
      <c r="O452" s="849">
        <v>89717.32</v>
      </c>
      <c r="P452" s="837">
        <v>0.17030493637681068</v>
      </c>
      <c r="Q452" s="850">
        <v>8156.1200000000008</v>
      </c>
    </row>
    <row r="453" spans="1:17" ht="14.4" customHeight="1" x14ac:dyDescent="0.3">
      <c r="A453" s="831" t="s">
        <v>566</v>
      </c>
      <c r="B453" s="832" t="s">
        <v>2918</v>
      </c>
      <c r="C453" s="832" t="s">
        <v>2925</v>
      </c>
      <c r="D453" s="832" t="s">
        <v>3352</v>
      </c>
      <c r="E453" s="832" t="s">
        <v>1003</v>
      </c>
      <c r="F453" s="849"/>
      <c r="G453" s="849"/>
      <c r="H453" s="849"/>
      <c r="I453" s="849"/>
      <c r="J453" s="849">
        <v>6</v>
      </c>
      <c r="K453" s="849">
        <v>19036.68</v>
      </c>
      <c r="L453" s="849">
        <v>1</v>
      </c>
      <c r="M453" s="849">
        <v>3172.78</v>
      </c>
      <c r="N453" s="849"/>
      <c r="O453" s="849"/>
      <c r="P453" s="837"/>
      <c r="Q453" s="850"/>
    </row>
    <row r="454" spans="1:17" ht="14.4" customHeight="1" x14ac:dyDescent="0.3">
      <c r="A454" s="831" t="s">
        <v>566</v>
      </c>
      <c r="B454" s="832" t="s">
        <v>2918</v>
      </c>
      <c r="C454" s="832" t="s">
        <v>2925</v>
      </c>
      <c r="D454" s="832" t="s">
        <v>3353</v>
      </c>
      <c r="E454" s="832" t="s">
        <v>1062</v>
      </c>
      <c r="F454" s="849">
        <v>32</v>
      </c>
      <c r="G454" s="849">
        <v>2104</v>
      </c>
      <c r="H454" s="849"/>
      <c r="I454" s="849">
        <v>65.75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566</v>
      </c>
      <c r="B455" s="832" t="s">
        <v>2918</v>
      </c>
      <c r="C455" s="832" t="s">
        <v>2925</v>
      </c>
      <c r="D455" s="832" t="s">
        <v>3353</v>
      </c>
      <c r="E455" s="832"/>
      <c r="F455" s="849">
        <v>17</v>
      </c>
      <c r="G455" s="849">
        <v>1117.75</v>
      </c>
      <c r="H455" s="849"/>
      <c r="I455" s="849">
        <v>65.75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566</v>
      </c>
      <c r="B456" s="832" t="s">
        <v>2918</v>
      </c>
      <c r="C456" s="832" t="s">
        <v>2925</v>
      </c>
      <c r="D456" s="832" t="s">
        <v>3354</v>
      </c>
      <c r="E456" s="832" t="s">
        <v>1003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6345.57</v>
      </c>
      <c r="P456" s="837"/>
      <c r="Q456" s="850">
        <v>6345.57</v>
      </c>
    </row>
    <row r="457" spans="1:17" ht="14.4" customHeight="1" x14ac:dyDescent="0.3">
      <c r="A457" s="831" t="s">
        <v>566</v>
      </c>
      <c r="B457" s="832" t="s">
        <v>2918</v>
      </c>
      <c r="C457" s="832" t="s">
        <v>2925</v>
      </c>
      <c r="D457" s="832" t="s">
        <v>3355</v>
      </c>
      <c r="E457" s="832" t="s">
        <v>1304</v>
      </c>
      <c r="F457" s="849"/>
      <c r="G457" s="849"/>
      <c r="H457" s="849"/>
      <c r="I457" s="849"/>
      <c r="J457" s="849"/>
      <c r="K457" s="849"/>
      <c r="L457" s="849"/>
      <c r="M457" s="849"/>
      <c r="N457" s="849">
        <v>131.80000000000001</v>
      </c>
      <c r="O457" s="849">
        <v>8665.85</v>
      </c>
      <c r="P457" s="837"/>
      <c r="Q457" s="850">
        <v>65.75</v>
      </c>
    </row>
    <row r="458" spans="1:17" ht="14.4" customHeight="1" x14ac:dyDescent="0.3">
      <c r="A458" s="831" t="s">
        <v>566</v>
      </c>
      <c r="B458" s="832" t="s">
        <v>2918</v>
      </c>
      <c r="C458" s="832" t="s">
        <v>2925</v>
      </c>
      <c r="D458" s="832" t="s">
        <v>3356</v>
      </c>
      <c r="E458" s="832" t="s">
        <v>3357</v>
      </c>
      <c r="F458" s="849">
        <v>1.9</v>
      </c>
      <c r="G458" s="849">
        <v>1032.58</v>
      </c>
      <c r="H458" s="849"/>
      <c r="I458" s="849">
        <v>543.46315789473681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566</v>
      </c>
      <c r="B459" s="832" t="s">
        <v>2918</v>
      </c>
      <c r="C459" s="832" t="s">
        <v>2925</v>
      </c>
      <c r="D459" s="832" t="s">
        <v>3358</v>
      </c>
      <c r="E459" s="832" t="s">
        <v>1300</v>
      </c>
      <c r="F459" s="849">
        <v>30.7</v>
      </c>
      <c r="G459" s="849">
        <v>65255.92</v>
      </c>
      <c r="H459" s="849">
        <v>0.5932367149758454</v>
      </c>
      <c r="I459" s="849">
        <v>2125.6</v>
      </c>
      <c r="J459" s="849">
        <v>51.75</v>
      </c>
      <c r="K459" s="849">
        <v>109999.8</v>
      </c>
      <c r="L459" s="849">
        <v>1</v>
      </c>
      <c r="M459" s="849">
        <v>2125.6</v>
      </c>
      <c r="N459" s="849">
        <v>27.5</v>
      </c>
      <c r="O459" s="849">
        <v>58454</v>
      </c>
      <c r="P459" s="837">
        <v>0.53140096618357491</v>
      </c>
      <c r="Q459" s="850">
        <v>2125.6</v>
      </c>
    </row>
    <row r="460" spans="1:17" ht="14.4" customHeight="1" x14ac:dyDescent="0.3">
      <c r="A460" s="831" t="s">
        <v>566</v>
      </c>
      <c r="B460" s="832" t="s">
        <v>2918</v>
      </c>
      <c r="C460" s="832" t="s">
        <v>2925</v>
      </c>
      <c r="D460" s="832" t="s">
        <v>3359</v>
      </c>
      <c r="E460" s="832" t="s">
        <v>3360</v>
      </c>
      <c r="F460" s="849">
        <v>14</v>
      </c>
      <c r="G460" s="849">
        <v>145492.9</v>
      </c>
      <c r="H460" s="849"/>
      <c r="I460" s="849">
        <v>10392.35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566</v>
      </c>
      <c r="B461" s="832" t="s">
        <v>2918</v>
      </c>
      <c r="C461" s="832" t="s">
        <v>2925</v>
      </c>
      <c r="D461" s="832" t="s">
        <v>3361</v>
      </c>
      <c r="E461" s="832" t="s">
        <v>3362</v>
      </c>
      <c r="F461" s="849">
        <v>1.6</v>
      </c>
      <c r="G461" s="849">
        <v>5221.97</v>
      </c>
      <c r="H461" s="849">
        <v>0.53333026937316486</v>
      </c>
      <c r="I461" s="849">
        <v>3263.7312499999998</v>
      </c>
      <c r="J461" s="849">
        <v>3</v>
      </c>
      <c r="K461" s="849">
        <v>9791.25</v>
      </c>
      <c r="L461" s="849">
        <v>1</v>
      </c>
      <c r="M461" s="849">
        <v>3263.75</v>
      </c>
      <c r="N461" s="849"/>
      <c r="O461" s="849"/>
      <c r="P461" s="837"/>
      <c r="Q461" s="850"/>
    </row>
    <row r="462" spans="1:17" ht="14.4" customHeight="1" x14ac:dyDescent="0.3">
      <c r="A462" s="831" t="s">
        <v>566</v>
      </c>
      <c r="B462" s="832" t="s">
        <v>2918</v>
      </c>
      <c r="C462" s="832" t="s">
        <v>2925</v>
      </c>
      <c r="D462" s="832" t="s">
        <v>3363</v>
      </c>
      <c r="E462" s="832" t="s">
        <v>3364</v>
      </c>
      <c r="F462" s="849"/>
      <c r="G462" s="849"/>
      <c r="H462" s="849"/>
      <c r="I462" s="849"/>
      <c r="J462" s="849">
        <v>2</v>
      </c>
      <c r="K462" s="849">
        <v>6345.56</v>
      </c>
      <c r="L462" s="849">
        <v>1</v>
      </c>
      <c r="M462" s="849">
        <v>3172.78</v>
      </c>
      <c r="N462" s="849"/>
      <c r="O462" s="849"/>
      <c r="P462" s="837"/>
      <c r="Q462" s="850"/>
    </row>
    <row r="463" spans="1:17" ht="14.4" customHeight="1" x14ac:dyDescent="0.3">
      <c r="A463" s="831" t="s">
        <v>566</v>
      </c>
      <c r="B463" s="832" t="s">
        <v>2918</v>
      </c>
      <c r="C463" s="832" t="s">
        <v>2925</v>
      </c>
      <c r="D463" s="832" t="s">
        <v>3365</v>
      </c>
      <c r="E463" s="832" t="s">
        <v>1319</v>
      </c>
      <c r="F463" s="849">
        <v>0.6</v>
      </c>
      <c r="G463" s="849">
        <v>687.02</v>
      </c>
      <c r="H463" s="849">
        <v>2.8597236097236096</v>
      </c>
      <c r="I463" s="849">
        <v>1145.0333333333333</v>
      </c>
      <c r="J463" s="849">
        <v>0.3</v>
      </c>
      <c r="K463" s="849">
        <v>240.24</v>
      </c>
      <c r="L463" s="849">
        <v>1</v>
      </c>
      <c r="M463" s="849">
        <v>800.80000000000007</v>
      </c>
      <c r="N463" s="849">
        <v>1.4</v>
      </c>
      <c r="O463" s="849">
        <v>1121.1199999999999</v>
      </c>
      <c r="P463" s="837">
        <v>4.6666666666666661</v>
      </c>
      <c r="Q463" s="850">
        <v>800.8</v>
      </c>
    </row>
    <row r="464" spans="1:17" ht="14.4" customHeight="1" x14ac:dyDescent="0.3">
      <c r="A464" s="831" t="s">
        <v>566</v>
      </c>
      <c r="B464" s="832" t="s">
        <v>2918</v>
      </c>
      <c r="C464" s="832" t="s">
        <v>2925</v>
      </c>
      <c r="D464" s="832" t="s">
        <v>3366</v>
      </c>
      <c r="E464" s="832" t="s">
        <v>3367</v>
      </c>
      <c r="F464" s="849">
        <v>0.6</v>
      </c>
      <c r="G464" s="849">
        <v>1958.25</v>
      </c>
      <c r="H464" s="849"/>
      <c r="I464" s="849">
        <v>3263.75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566</v>
      </c>
      <c r="B465" s="832" t="s">
        <v>2918</v>
      </c>
      <c r="C465" s="832" t="s">
        <v>2925</v>
      </c>
      <c r="D465" s="832" t="s">
        <v>3368</v>
      </c>
      <c r="E465" s="832" t="s">
        <v>3369</v>
      </c>
      <c r="F465" s="849"/>
      <c r="G465" s="849"/>
      <c r="H465" s="849"/>
      <c r="I465" s="849"/>
      <c r="J465" s="849">
        <v>0.1</v>
      </c>
      <c r="K465" s="849">
        <v>33.14</v>
      </c>
      <c r="L465" s="849">
        <v>1</v>
      </c>
      <c r="M465" s="849">
        <v>331.4</v>
      </c>
      <c r="N465" s="849">
        <v>0.5</v>
      </c>
      <c r="O465" s="849">
        <v>165.7</v>
      </c>
      <c r="P465" s="837">
        <v>5</v>
      </c>
      <c r="Q465" s="850">
        <v>331.4</v>
      </c>
    </row>
    <row r="466" spans="1:17" ht="14.4" customHeight="1" x14ac:dyDescent="0.3">
      <c r="A466" s="831" t="s">
        <v>566</v>
      </c>
      <c r="B466" s="832" t="s">
        <v>2918</v>
      </c>
      <c r="C466" s="832" t="s">
        <v>2925</v>
      </c>
      <c r="D466" s="832" t="s">
        <v>3370</v>
      </c>
      <c r="E466" s="832" t="s">
        <v>3371</v>
      </c>
      <c r="F466" s="849">
        <v>1.1000000000000001</v>
      </c>
      <c r="G466" s="849">
        <v>12423.23</v>
      </c>
      <c r="H466" s="849"/>
      <c r="I466" s="849">
        <v>11293.845454545453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566</v>
      </c>
      <c r="B467" s="832" t="s">
        <v>2918</v>
      </c>
      <c r="C467" s="832" t="s">
        <v>2925</v>
      </c>
      <c r="D467" s="832" t="s">
        <v>3372</v>
      </c>
      <c r="E467" s="832" t="s">
        <v>3373</v>
      </c>
      <c r="F467" s="849">
        <v>2.4</v>
      </c>
      <c r="G467" s="849">
        <v>27105.24</v>
      </c>
      <c r="H467" s="849"/>
      <c r="I467" s="849">
        <v>11293.85</v>
      </c>
      <c r="J467" s="849"/>
      <c r="K467" s="849"/>
      <c r="L467" s="849"/>
      <c r="M467" s="849"/>
      <c r="N467" s="849">
        <v>1</v>
      </c>
      <c r="O467" s="849">
        <v>7132.1</v>
      </c>
      <c r="P467" s="837"/>
      <c r="Q467" s="850">
        <v>7132.1</v>
      </c>
    </row>
    <row r="468" spans="1:17" ht="14.4" customHeight="1" x14ac:dyDescent="0.3">
      <c r="A468" s="831" t="s">
        <v>566</v>
      </c>
      <c r="B468" s="832" t="s">
        <v>2918</v>
      </c>
      <c r="C468" s="832" t="s">
        <v>2925</v>
      </c>
      <c r="D468" s="832" t="s">
        <v>3374</v>
      </c>
      <c r="E468" s="832" t="s">
        <v>1323</v>
      </c>
      <c r="F468" s="849"/>
      <c r="G468" s="849"/>
      <c r="H468" s="849"/>
      <c r="I468" s="849"/>
      <c r="J468" s="849"/>
      <c r="K468" s="849"/>
      <c r="L468" s="849"/>
      <c r="M468" s="849"/>
      <c r="N468" s="849">
        <v>1.5</v>
      </c>
      <c r="O468" s="849">
        <v>1184.77</v>
      </c>
      <c r="P468" s="837"/>
      <c r="Q468" s="850">
        <v>789.84666666666669</v>
      </c>
    </row>
    <row r="469" spans="1:17" ht="14.4" customHeight="1" x14ac:dyDescent="0.3">
      <c r="A469" s="831" t="s">
        <v>566</v>
      </c>
      <c r="B469" s="832" t="s">
        <v>2918</v>
      </c>
      <c r="C469" s="832" t="s">
        <v>2925</v>
      </c>
      <c r="D469" s="832" t="s">
        <v>3375</v>
      </c>
      <c r="E469" s="832" t="s">
        <v>3303</v>
      </c>
      <c r="F469" s="849">
        <v>2</v>
      </c>
      <c r="G469" s="849">
        <v>11420.86</v>
      </c>
      <c r="H469" s="849"/>
      <c r="I469" s="849">
        <v>5710.43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566</v>
      </c>
      <c r="B470" s="832" t="s">
        <v>2918</v>
      </c>
      <c r="C470" s="832" t="s">
        <v>2925</v>
      </c>
      <c r="D470" s="832" t="s">
        <v>3376</v>
      </c>
      <c r="E470" s="832" t="s">
        <v>1308</v>
      </c>
      <c r="F470" s="849">
        <v>42.7</v>
      </c>
      <c r="G470" s="849">
        <v>139361.81</v>
      </c>
      <c r="H470" s="849">
        <v>1.923425181581621</v>
      </c>
      <c r="I470" s="849">
        <v>3263.7426229508196</v>
      </c>
      <c r="J470" s="849">
        <v>22.2</v>
      </c>
      <c r="K470" s="849">
        <v>72455.02</v>
      </c>
      <c r="L470" s="849">
        <v>1</v>
      </c>
      <c r="M470" s="849">
        <v>3263.7396396396398</v>
      </c>
      <c r="N470" s="849">
        <v>59.1</v>
      </c>
      <c r="O470" s="849">
        <v>192887.43999999997</v>
      </c>
      <c r="P470" s="837">
        <v>2.6621680595768238</v>
      </c>
      <c r="Q470" s="850">
        <v>3263.7468697123513</v>
      </c>
    </row>
    <row r="471" spans="1:17" ht="14.4" customHeight="1" x14ac:dyDescent="0.3">
      <c r="A471" s="831" t="s">
        <v>566</v>
      </c>
      <c r="B471" s="832" t="s">
        <v>2918</v>
      </c>
      <c r="C471" s="832" t="s">
        <v>2925</v>
      </c>
      <c r="D471" s="832" t="s">
        <v>3377</v>
      </c>
      <c r="E471" s="832" t="s">
        <v>1007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9924</v>
      </c>
      <c r="P471" s="837"/>
      <c r="Q471" s="850">
        <v>9924</v>
      </c>
    </row>
    <row r="472" spans="1:17" ht="14.4" customHeight="1" x14ac:dyDescent="0.3">
      <c r="A472" s="831" t="s">
        <v>566</v>
      </c>
      <c r="B472" s="832" t="s">
        <v>2918</v>
      </c>
      <c r="C472" s="832" t="s">
        <v>3378</v>
      </c>
      <c r="D472" s="832" t="s">
        <v>3379</v>
      </c>
      <c r="E472" s="832" t="s">
        <v>3380</v>
      </c>
      <c r="F472" s="849">
        <v>1</v>
      </c>
      <c r="G472" s="849">
        <v>1303.42</v>
      </c>
      <c r="H472" s="849"/>
      <c r="I472" s="849">
        <v>1303.42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566</v>
      </c>
      <c r="B473" s="832" t="s">
        <v>2918</v>
      </c>
      <c r="C473" s="832" t="s">
        <v>3378</v>
      </c>
      <c r="D473" s="832" t="s">
        <v>3381</v>
      </c>
      <c r="E473" s="832" t="s">
        <v>3382</v>
      </c>
      <c r="F473" s="849">
        <v>111</v>
      </c>
      <c r="G473" s="849">
        <v>222367.97000000003</v>
      </c>
      <c r="H473" s="849">
        <v>1.1559297862802145</v>
      </c>
      <c r="I473" s="849">
        <v>2003.3150450450453</v>
      </c>
      <c r="J473" s="849">
        <v>90</v>
      </c>
      <c r="K473" s="849">
        <v>192371.52000000002</v>
      </c>
      <c r="L473" s="849">
        <v>1</v>
      </c>
      <c r="M473" s="849">
        <v>2137.4613333333336</v>
      </c>
      <c r="N473" s="849">
        <v>13</v>
      </c>
      <c r="O473" s="849">
        <v>28074.41</v>
      </c>
      <c r="P473" s="837">
        <v>0.14593849442994472</v>
      </c>
      <c r="Q473" s="850">
        <v>2159.5700000000002</v>
      </c>
    </row>
    <row r="474" spans="1:17" ht="14.4" customHeight="1" x14ac:dyDescent="0.3">
      <c r="A474" s="831" t="s">
        <v>566</v>
      </c>
      <c r="B474" s="832" t="s">
        <v>2918</v>
      </c>
      <c r="C474" s="832" t="s">
        <v>3378</v>
      </c>
      <c r="D474" s="832" t="s">
        <v>3383</v>
      </c>
      <c r="E474" s="832" t="s">
        <v>3384</v>
      </c>
      <c r="F474" s="849">
        <v>23</v>
      </c>
      <c r="G474" s="849">
        <v>56614.66</v>
      </c>
      <c r="H474" s="849">
        <v>0.90824074403836608</v>
      </c>
      <c r="I474" s="849">
        <v>2461.5069565217391</v>
      </c>
      <c r="J474" s="849">
        <v>24</v>
      </c>
      <c r="K474" s="849">
        <v>62334.42</v>
      </c>
      <c r="L474" s="849">
        <v>1</v>
      </c>
      <c r="M474" s="849">
        <v>2597.2674999999999</v>
      </c>
      <c r="N474" s="849">
        <v>42</v>
      </c>
      <c r="O474" s="849">
        <v>110928.3</v>
      </c>
      <c r="P474" s="837">
        <v>1.7795673722479493</v>
      </c>
      <c r="Q474" s="850">
        <v>2641.15</v>
      </c>
    </row>
    <row r="475" spans="1:17" ht="14.4" customHeight="1" x14ac:dyDescent="0.3">
      <c r="A475" s="831" t="s">
        <v>566</v>
      </c>
      <c r="B475" s="832" t="s">
        <v>2918</v>
      </c>
      <c r="C475" s="832" t="s">
        <v>3378</v>
      </c>
      <c r="D475" s="832" t="s">
        <v>3385</v>
      </c>
      <c r="E475" s="832" t="s">
        <v>3384</v>
      </c>
      <c r="F475" s="849"/>
      <c r="G475" s="849"/>
      <c r="H475" s="849"/>
      <c r="I475" s="849"/>
      <c r="J475" s="849">
        <v>4</v>
      </c>
      <c r="K475" s="849">
        <v>6263.7800000000007</v>
      </c>
      <c r="L475" s="849">
        <v>1</v>
      </c>
      <c r="M475" s="849">
        <v>1565.9450000000002</v>
      </c>
      <c r="N475" s="849"/>
      <c r="O475" s="849"/>
      <c r="P475" s="837"/>
      <c r="Q475" s="850"/>
    </row>
    <row r="476" spans="1:17" ht="14.4" customHeight="1" x14ac:dyDescent="0.3">
      <c r="A476" s="831" t="s">
        <v>566</v>
      </c>
      <c r="B476" s="832" t="s">
        <v>2918</v>
      </c>
      <c r="C476" s="832" t="s">
        <v>3378</v>
      </c>
      <c r="D476" s="832" t="s">
        <v>3386</v>
      </c>
      <c r="E476" s="832" t="s">
        <v>3387</v>
      </c>
      <c r="F476" s="849">
        <v>2</v>
      </c>
      <c r="G476" s="849">
        <v>4004.96</v>
      </c>
      <c r="H476" s="849">
        <v>0.92725866723468087</v>
      </c>
      <c r="I476" s="849">
        <v>2002.48</v>
      </c>
      <c r="J476" s="849">
        <v>2</v>
      </c>
      <c r="K476" s="849">
        <v>4319.1400000000003</v>
      </c>
      <c r="L476" s="849">
        <v>1</v>
      </c>
      <c r="M476" s="849">
        <v>2159.5700000000002</v>
      </c>
      <c r="N476" s="849"/>
      <c r="O476" s="849"/>
      <c r="P476" s="837"/>
      <c r="Q476" s="850"/>
    </row>
    <row r="477" spans="1:17" ht="14.4" customHeight="1" x14ac:dyDescent="0.3">
      <c r="A477" s="831" t="s">
        <v>566</v>
      </c>
      <c r="B477" s="832" t="s">
        <v>2918</v>
      </c>
      <c r="C477" s="832" t="s">
        <v>3378</v>
      </c>
      <c r="D477" s="832" t="s">
        <v>3388</v>
      </c>
      <c r="E477" s="832" t="s">
        <v>3389</v>
      </c>
      <c r="F477" s="849">
        <v>4</v>
      </c>
      <c r="G477" s="849">
        <v>33119.4</v>
      </c>
      <c r="H477" s="849">
        <v>3.7202943938461259</v>
      </c>
      <c r="I477" s="849">
        <v>8279.85</v>
      </c>
      <c r="J477" s="849">
        <v>1</v>
      </c>
      <c r="K477" s="849">
        <v>8902.36</v>
      </c>
      <c r="L477" s="849">
        <v>1</v>
      </c>
      <c r="M477" s="849">
        <v>8902.36</v>
      </c>
      <c r="N477" s="849">
        <v>3</v>
      </c>
      <c r="O477" s="849">
        <v>26707.08</v>
      </c>
      <c r="P477" s="837">
        <v>3</v>
      </c>
      <c r="Q477" s="850">
        <v>8902.36</v>
      </c>
    </row>
    <row r="478" spans="1:17" ht="14.4" customHeight="1" x14ac:dyDescent="0.3">
      <c r="A478" s="831" t="s">
        <v>566</v>
      </c>
      <c r="B478" s="832" t="s">
        <v>2918</v>
      </c>
      <c r="C478" s="832" t="s">
        <v>3378</v>
      </c>
      <c r="D478" s="832" t="s">
        <v>3388</v>
      </c>
      <c r="E478" s="832" t="s">
        <v>3390</v>
      </c>
      <c r="F478" s="849">
        <v>6</v>
      </c>
      <c r="G478" s="849">
        <v>49691.34</v>
      </c>
      <c r="H478" s="849">
        <v>1.1163633014167029</v>
      </c>
      <c r="I478" s="849">
        <v>8281.89</v>
      </c>
      <c r="J478" s="849">
        <v>5</v>
      </c>
      <c r="K478" s="849">
        <v>44511.8</v>
      </c>
      <c r="L478" s="849">
        <v>1</v>
      </c>
      <c r="M478" s="849">
        <v>8902.36</v>
      </c>
      <c r="N478" s="849">
        <v>3</v>
      </c>
      <c r="O478" s="849">
        <v>26707.08</v>
      </c>
      <c r="P478" s="837">
        <v>0.6</v>
      </c>
      <c r="Q478" s="850">
        <v>8902.36</v>
      </c>
    </row>
    <row r="479" spans="1:17" ht="14.4" customHeight="1" x14ac:dyDescent="0.3">
      <c r="A479" s="831" t="s">
        <v>566</v>
      </c>
      <c r="B479" s="832" t="s">
        <v>2918</v>
      </c>
      <c r="C479" s="832" t="s">
        <v>3378</v>
      </c>
      <c r="D479" s="832" t="s">
        <v>3391</v>
      </c>
      <c r="E479" s="832" t="s">
        <v>3392</v>
      </c>
      <c r="F479" s="849">
        <v>15</v>
      </c>
      <c r="G479" s="849">
        <v>148572.15</v>
      </c>
      <c r="H479" s="849">
        <v>0.68880182623260799</v>
      </c>
      <c r="I479" s="849">
        <v>9904.81</v>
      </c>
      <c r="J479" s="849">
        <v>21</v>
      </c>
      <c r="K479" s="849">
        <v>215696.51</v>
      </c>
      <c r="L479" s="849">
        <v>1</v>
      </c>
      <c r="M479" s="849">
        <v>10271.262380952381</v>
      </c>
      <c r="N479" s="849">
        <v>11</v>
      </c>
      <c r="O479" s="849">
        <v>113400.65000000001</v>
      </c>
      <c r="P479" s="837">
        <v>0.52574170068862036</v>
      </c>
      <c r="Q479" s="850">
        <v>10309.150000000001</v>
      </c>
    </row>
    <row r="480" spans="1:17" ht="14.4" customHeight="1" x14ac:dyDescent="0.3">
      <c r="A480" s="831" t="s">
        <v>566</v>
      </c>
      <c r="B480" s="832" t="s">
        <v>2918</v>
      </c>
      <c r="C480" s="832" t="s">
        <v>3378</v>
      </c>
      <c r="D480" s="832" t="s">
        <v>3393</v>
      </c>
      <c r="E480" s="832" t="s">
        <v>3394</v>
      </c>
      <c r="F480" s="849">
        <v>17</v>
      </c>
      <c r="G480" s="849">
        <v>18055.7</v>
      </c>
      <c r="H480" s="849">
        <v>2.2469830863676701</v>
      </c>
      <c r="I480" s="849">
        <v>1062.1000000000001</v>
      </c>
      <c r="J480" s="849">
        <v>7</v>
      </c>
      <c r="K480" s="849">
        <v>8035.5299999999988</v>
      </c>
      <c r="L480" s="849">
        <v>1</v>
      </c>
      <c r="M480" s="849">
        <v>1147.9328571428571</v>
      </c>
      <c r="N480" s="849">
        <v>52</v>
      </c>
      <c r="O480" s="849">
        <v>63003.720000000008</v>
      </c>
      <c r="P480" s="837">
        <v>7.8406427454069636</v>
      </c>
      <c r="Q480" s="850">
        <v>1211.6100000000001</v>
      </c>
    </row>
    <row r="481" spans="1:17" ht="14.4" customHeight="1" x14ac:dyDescent="0.3">
      <c r="A481" s="831" t="s">
        <v>566</v>
      </c>
      <c r="B481" s="832" t="s">
        <v>2918</v>
      </c>
      <c r="C481" s="832" t="s">
        <v>3378</v>
      </c>
      <c r="D481" s="832" t="s">
        <v>3393</v>
      </c>
      <c r="E481" s="832" t="s">
        <v>3395</v>
      </c>
      <c r="F481" s="849">
        <v>106</v>
      </c>
      <c r="G481" s="849">
        <v>112606.78</v>
      </c>
      <c r="H481" s="849">
        <v>0.94327884760044634</v>
      </c>
      <c r="I481" s="849">
        <v>1062.3281132075472</v>
      </c>
      <c r="J481" s="849">
        <v>100</v>
      </c>
      <c r="K481" s="849">
        <v>119378.04000000001</v>
      </c>
      <c r="L481" s="849">
        <v>1</v>
      </c>
      <c r="M481" s="849">
        <v>1193.7804000000001</v>
      </c>
      <c r="N481" s="849">
        <v>6</v>
      </c>
      <c r="O481" s="849">
        <v>7269.66</v>
      </c>
      <c r="P481" s="837">
        <v>6.0896124613873705E-2</v>
      </c>
      <c r="Q481" s="850">
        <v>1211.6099999999999</v>
      </c>
    </row>
    <row r="482" spans="1:17" ht="14.4" customHeight="1" x14ac:dyDescent="0.3">
      <c r="A482" s="831" t="s">
        <v>566</v>
      </c>
      <c r="B482" s="832" t="s">
        <v>2918</v>
      </c>
      <c r="C482" s="832" t="s">
        <v>3378</v>
      </c>
      <c r="D482" s="832" t="s">
        <v>3396</v>
      </c>
      <c r="E482" s="832" t="s">
        <v>3397</v>
      </c>
      <c r="F482" s="849">
        <v>12</v>
      </c>
      <c r="G482" s="849">
        <v>2885.88</v>
      </c>
      <c r="H482" s="849"/>
      <c r="I482" s="849">
        <v>240.49</v>
      </c>
      <c r="J482" s="849"/>
      <c r="K482" s="849"/>
      <c r="L482" s="849"/>
      <c r="M482" s="849"/>
      <c r="N482" s="849">
        <v>18</v>
      </c>
      <c r="O482" s="849">
        <v>4420.9799999999996</v>
      </c>
      <c r="P482" s="837"/>
      <c r="Q482" s="850">
        <v>245.60999999999999</v>
      </c>
    </row>
    <row r="483" spans="1:17" ht="14.4" customHeight="1" x14ac:dyDescent="0.3">
      <c r="A483" s="831" t="s">
        <v>566</v>
      </c>
      <c r="B483" s="832" t="s">
        <v>2918</v>
      </c>
      <c r="C483" s="832" t="s">
        <v>3378</v>
      </c>
      <c r="D483" s="832" t="s">
        <v>3396</v>
      </c>
      <c r="E483" s="832" t="s">
        <v>3398</v>
      </c>
      <c r="F483" s="849">
        <v>7</v>
      </c>
      <c r="G483" s="849">
        <v>1683.43</v>
      </c>
      <c r="H483" s="849">
        <v>0.48957697162167668</v>
      </c>
      <c r="I483" s="849">
        <v>240.49</v>
      </c>
      <c r="J483" s="849">
        <v>14</v>
      </c>
      <c r="K483" s="849">
        <v>3438.54</v>
      </c>
      <c r="L483" s="849">
        <v>1</v>
      </c>
      <c r="M483" s="849">
        <v>245.60999999999999</v>
      </c>
      <c r="N483" s="849">
        <v>14</v>
      </c>
      <c r="O483" s="849">
        <v>3438.54</v>
      </c>
      <c r="P483" s="837">
        <v>1</v>
      </c>
      <c r="Q483" s="850">
        <v>245.60999999999999</v>
      </c>
    </row>
    <row r="484" spans="1:17" ht="14.4" customHeight="1" x14ac:dyDescent="0.3">
      <c r="A484" s="831" t="s">
        <v>566</v>
      </c>
      <c r="B484" s="832" t="s">
        <v>2918</v>
      </c>
      <c r="C484" s="832" t="s">
        <v>3378</v>
      </c>
      <c r="D484" s="832" t="s">
        <v>3399</v>
      </c>
      <c r="E484" s="832" t="s">
        <v>3400</v>
      </c>
      <c r="F484" s="849"/>
      <c r="G484" s="849"/>
      <c r="H484" s="849"/>
      <c r="I484" s="849"/>
      <c r="J484" s="849">
        <v>1</v>
      </c>
      <c r="K484" s="849">
        <v>2641.15</v>
      </c>
      <c r="L484" s="849">
        <v>1</v>
      </c>
      <c r="M484" s="849">
        <v>2641.15</v>
      </c>
      <c r="N484" s="849"/>
      <c r="O484" s="849"/>
      <c r="P484" s="837"/>
      <c r="Q484" s="850"/>
    </row>
    <row r="485" spans="1:17" ht="14.4" customHeight="1" x14ac:dyDescent="0.3">
      <c r="A485" s="831" t="s">
        <v>566</v>
      </c>
      <c r="B485" s="832" t="s">
        <v>2918</v>
      </c>
      <c r="C485" s="832" t="s">
        <v>2949</v>
      </c>
      <c r="D485" s="832" t="s">
        <v>3401</v>
      </c>
      <c r="E485" s="832" t="s">
        <v>3402</v>
      </c>
      <c r="F485" s="849"/>
      <c r="G485" s="849"/>
      <c r="H485" s="849"/>
      <c r="I485" s="849"/>
      <c r="J485" s="849">
        <v>0.1</v>
      </c>
      <c r="K485" s="849">
        <v>126.58</v>
      </c>
      <c r="L485" s="849">
        <v>1</v>
      </c>
      <c r="M485" s="849">
        <v>1265.8</v>
      </c>
      <c r="N485" s="849"/>
      <c r="O485" s="849"/>
      <c r="P485" s="837"/>
      <c r="Q485" s="850"/>
    </row>
    <row r="486" spans="1:17" ht="14.4" customHeight="1" x14ac:dyDescent="0.3">
      <c r="A486" s="831" t="s">
        <v>566</v>
      </c>
      <c r="B486" s="832" t="s">
        <v>2918</v>
      </c>
      <c r="C486" s="832" t="s">
        <v>2949</v>
      </c>
      <c r="D486" s="832" t="s">
        <v>3403</v>
      </c>
      <c r="E486" s="832" t="s">
        <v>3404</v>
      </c>
      <c r="F486" s="849">
        <v>0.6</v>
      </c>
      <c r="G486" s="849">
        <v>377.74</v>
      </c>
      <c r="H486" s="849">
        <v>0.23999186769760542</v>
      </c>
      <c r="I486" s="849">
        <v>629.56666666666672</v>
      </c>
      <c r="J486" s="849">
        <v>2.5</v>
      </c>
      <c r="K486" s="849">
        <v>1573.97</v>
      </c>
      <c r="L486" s="849">
        <v>1</v>
      </c>
      <c r="M486" s="849">
        <v>629.58799999999997</v>
      </c>
      <c r="N486" s="849"/>
      <c r="O486" s="849"/>
      <c r="P486" s="837"/>
      <c r="Q486" s="850"/>
    </row>
    <row r="487" spans="1:17" ht="14.4" customHeight="1" x14ac:dyDescent="0.3">
      <c r="A487" s="831" t="s">
        <v>566</v>
      </c>
      <c r="B487" s="832" t="s">
        <v>2918</v>
      </c>
      <c r="C487" s="832" t="s">
        <v>2949</v>
      </c>
      <c r="D487" s="832" t="s">
        <v>3405</v>
      </c>
      <c r="E487" s="832" t="s">
        <v>3406</v>
      </c>
      <c r="F487" s="849"/>
      <c r="G487" s="849"/>
      <c r="H487" s="849"/>
      <c r="I487" s="849"/>
      <c r="J487" s="849">
        <v>3</v>
      </c>
      <c r="K487" s="849">
        <v>3743.34</v>
      </c>
      <c r="L487" s="849">
        <v>1</v>
      </c>
      <c r="M487" s="849">
        <v>1247.78</v>
      </c>
      <c r="N487" s="849"/>
      <c r="O487" s="849"/>
      <c r="P487" s="837"/>
      <c r="Q487" s="850"/>
    </row>
    <row r="488" spans="1:17" ht="14.4" customHeight="1" x14ac:dyDescent="0.3">
      <c r="A488" s="831" t="s">
        <v>566</v>
      </c>
      <c r="B488" s="832" t="s">
        <v>2918</v>
      </c>
      <c r="C488" s="832" t="s">
        <v>2949</v>
      </c>
      <c r="D488" s="832" t="s">
        <v>3407</v>
      </c>
      <c r="E488" s="832" t="s">
        <v>3408</v>
      </c>
      <c r="F488" s="849">
        <v>1</v>
      </c>
      <c r="G488" s="849">
        <v>687</v>
      </c>
      <c r="H488" s="849"/>
      <c r="I488" s="849">
        <v>687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566</v>
      </c>
      <c r="B489" s="832" t="s">
        <v>2918</v>
      </c>
      <c r="C489" s="832" t="s">
        <v>2949</v>
      </c>
      <c r="D489" s="832" t="s">
        <v>3409</v>
      </c>
      <c r="E489" s="832" t="s">
        <v>3410</v>
      </c>
      <c r="F489" s="849"/>
      <c r="G489" s="849"/>
      <c r="H489" s="849"/>
      <c r="I489" s="849"/>
      <c r="J489" s="849">
        <v>3</v>
      </c>
      <c r="K489" s="849">
        <v>207.06</v>
      </c>
      <c r="L489" s="849">
        <v>1</v>
      </c>
      <c r="M489" s="849">
        <v>69.02</v>
      </c>
      <c r="N489" s="849"/>
      <c r="O489" s="849"/>
      <c r="P489" s="837"/>
      <c r="Q489" s="850"/>
    </row>
    <row r="490" spans="1:17" ht="14.4" customHeight="1" x14ac:dyDescent="0.3">
      <c r="A490" s="831" t="s">
        <v>566</v>
      </c>
      <c r="B490" s="832" t="s">
        <v>2918</v>
      </c>
      <c r="C490" s="832" t="s">
        <v>2949</v>
      </c>
      <c r="D490" s="832" t="s">
        <v>3411</v>
      </c>
      <c r="E490" s="832" t="s">
        <v>3410</v>
      </c>
      <c r="F490" s="849"/>
      <c r="G490" s="849"/>
      <c r="H490" s="849"/>
      <c r="I490" s="849"/>
      <c r="J490" s="849">
        <v>1</v>
      </c>
      <c r="K490" s="849">
        <v>84.98</v>
      </c>
      <c r="L490" s="849">
        <v>1</v>
      </c>
      <c r="M490" s="849">
        <v>84.98</v>
      </c>
      <c r="N490" s="849"/>
      <c r="O490" s="849"/>
      <c r="P490" s="837"/>
      <c r="Q490" s="850"/>
    </row>
    <row r="491" spans="1:17" ht="14.4" customHeight="1" x14ac:dyDescent="0.3">
      <c r="A491" s="831" t="s">
        <v>566</v>
      </c>
      <c r="B491" s="832" t="s">
        <v>2918</v>
      </c>
      <c r="C491" s="832" t="s">
        <v>2949</v>
      </c>
      <c r="D491" s="832" t="s">
        <v>3412</v>
      </c>
      <c r="E491" s="832" t="s">
        <v>3413</v>
      </c>
      <c r="F491" s="849"/>
      <c r="G491" s="849"/>
      <c r="H491" s="849"/>
      <c r="I491" s="849"/>
      <c r="J491" s="849">
        <v>1</v>
      </c>
      <c r="K491" s="849">
        <v>6559.4</v>
      </c>
      <c r="L491" s="849">
        <v>1</v>
      </c>
      <c r="M491" s="849">
        <v>6559.4</v>
      </c>
      <c r="N491" s="849"/>
      <c r="O491" s="849"/>
      <c r="P491" s="837"/>
      <c r="Q491" s="850"/>
    </row>
    <row r="492" spans="1:17" ht="14.4" customHeight="1" x14ac:dyDescent="0.3">
      <c r="A492" s="831" t="s">
        <v>566</v>
      </c>
      <c r="B492" s="832" t="s">
        <v>2918</v>
      </c>
      <c r="C492" s="832" t="s">
        <v>2949</v>
      </c>
      <c r="D492" s="832" t="s">
        <v>3414</v>
      </c>
      <c r="E492" s="832" t="s">
        <v>3415</v>
      </c>
      <c r="F492" s="849"/>
      <c r="G492" s="849"/>
      <c r="H492" s="849"/>
      <c r="I492" s="849"/>
      <c r="J492" s="849">
        <v>1</v>
      </c>
      <c r="K492" s="849">
        <v>265.31</v>
      </c>
      <c r="L492" s="849">
        <v>1</v>
      </c>
      <c r="M492" s="849">
        <v>265.31</v>
      </c>
      <c r="N492" s="849"/>
      <c r="O492" s="849"/>
      <c r="P492" s="837"/>
      <c r="Q492" s="850"/>
    </row>
    <row r="493" spans="1:17" ht="14.4" customHeight="1" x14ac:dyDescent="0.3">
      <c r="A493" s="831" t="s">
        <v>566</v>
      </c>
      <c r="B493" s="832" t="s">
        <v>2918</v>
      </c>
      <c r="C493" s="832" t="s">
        <v>2949</v>
      </c>
      <c r="D493" s="832" t="s">
        <v>3416</v>
      </c>
      <c r="E493" s="832" t="s">
        <v>3410</v>
      </c>
      <c r="F493" s="849"/>
      <c r="G493" s="849"/>
      <c r="H493" s="849"/>
      <c r="I493" s="849"/>
      <c r="J493" s="849">
        <v>3</v>
      </c>
      <c r="K493" s="849">
        <v>363.75</v>
      </c>
      <c r="L493" s="849">
        <v>1</v>
      </c>
      <c r="M493" s="849">
        <v>121.25</v>
      </c>
      <c r="N493" s="849"/>
      <c r="O493" s="849"/>
      <c r="P493" s="837"/>
      <c r="Q493" s="850"/>
    </row>
    <row r="494" spans="1:17" ht="14.4" customHeight="1" x14ac:dyDescent="0.3">
      <c r="A494" s="831" t="s">
        <v>566</v>
      </c>
      <c r="B494" s="832" t="s">
        <v>2918</v>
      </c>
      <c r="C494" s="832" t="s">
        <v>2949</v>
      </c>
      <c r="D494" s="832" t="s">
        <v>3417</v>
      </c>
      <c r="E494" s="832" t="s">
        <v>3418</v>
      </c>
      <c r="F494" s="849"/>
      <c r="G494" s="849"/>
      <c r="H494" s="849"/>
      <c r="I494" s="849"/>
      <c r="J494" s="849">
        <v>11</v>
      </c>
      <c r="K494" s="849">
        <v>13725.58</v>
      </c>
      <c r="L494" s="849">
        <v>1</v>
      </c>
      <c r="M494" s="849">
        <v>1247.78</v>
      </c>
      <c r="N494" s="849"/>
      <c r="O494" s="849"/>
      <c r="P494" s="837"/>
      <c r="Q494" s="850"/>
    </row>
    <row r="495" spans="1:17" ht="14.4" customHeight="1" x14ac:dyDescent="0.3">
      <c r="A495" s="831" t="s">
        <v>566</v>
      </c>
      <c r="B495" s="832" t="s">
        <v>2918</v>
      </c>
      <c r="C495" s="832" t="s">
        <v>2949</v>
      </c>
      <c r="D495" s="832" t="s">
        <v>3419</v>
      </c>
      <c r="E495" s="832" t="s">
        <v>3418</v>
      </c>
      <c r="F495" s="849"/>
      <c r="G495" s="849"/>
      <c r="H495" s="849"/>
      <c r="I495" s="849"/>
      <c r="J495" s="849">
        <v>4</v>
      </c>
      <c r="K495" s="849">
        <v>5687.56</v>
      </c>
      <c r="L495" s="849">
        <v>1</v>
      </c>
      <c r="M495" s="849">
        <v>1421.89</v>
      </c>
      <c r="N495" s="849"/>
      <c r="O495" s="849"/>
      <c r="P495" s="837"/>
      <c r="Q495" s="850"/>
    </row>
    <row r="496" spans="1:17" ht="14.4" customHeight="1" x14ac:dyDescent="0.3">
      <c r="A496" s="831" t="s">
        <v>566</v>
      </c>
      <c r="B496" s="832" t="s">
        <v>2918</v>
      </c>
      <c r="C496" s="832" t="s">
        <v>2949</v>
      </c>
      <c r="D496" s="832" t="s">
        <v>3420</v>
      </c>
      <c r="E496" s="832" t="s">
        <v>3418</v>
      </c>
      <c r="F496" s="849"/>
      <c r="G496" s="849"/>
      <c r="H496" s="849"/>
      <c r="I496" s="849"/>
      <c r="J496" s="849">
        <v>7</v>
      </c>
      <c r="K496" s="849">
        <v>11592.77</v>
      </c>
      <c r="L496" s="849">
        <v>1</v>
      </c>
      <c r="M496" s="849">
        <v>1656.1100000000001</v>
      </c>
      <c r="N496" s="849"/>
      <c r="O496" s="849"/>
      <c r="P496" s="837"/>
      <c r="Q496" s="850"/>
    </row>
    <row r="497" spans="1:17" ht="14.4" customHeight="1" x14ac:dyDescent="0.3">
      <c r="A497" s="831" t="s">
        <v>566</v>
      </c>
      <c r="B497" s="832" t="s">
        <v>2918</v>
      </c>
      <c r="C497" s="832" t="s">
        <v>2949</v>
      </c>
      <c r="D497" s="832" t="s">
        <v>3421</v>
      </c>
      <c r="E497" s="832" t="s">
        <v>3422</v>
      </c>
      <c r="F497" s="849"/>
      <c r="G497" s="849"/>
      <c r="H497" s="849"/>
      <c r="I497" s="849"/>
      <c r="J497" s="849">
        <v>2</v>
      </c>
      <c r="K497" s="849">
        <v>1578.58</v>
      </c>
      <c r="L497" s="849">
        <v>1</v>
      </c>
      <c r="M497" s="849">
        <v>789.29</v>
      </c>
      <c r="N497" s="849"/>
      <c r="O497" s="849"/>
      <c r="P497" s="837"/>
      <c r="Q497" s="850"/>
    </row>
    <row r="498" spans="1:17" ht="14.4" customHeight="1" x14ac:dyDescent="0.3">
      <c r="A498" s="831" t="s">
        <v>566</v>
      </c>
      <c r="B498" s="832" t="s">
        <v>2918</v>
      </c>
      <c r="C498" s="832" t="s">
        <v>2949</v>
      </c>
      <c r="D498" s="832" t="s">
        <v>3423</v>
      </c>
      <c r="E498" s="832" t="s">
        <v>3424</v>
      </c>
      <c r="F498" s="849"/>
      <c r="G498" s="849"/>
      <c r="H498" s="849"/>
      <c r="I498" s="849"/>
      <c r="J498" s="849">
        <v>1</v>
      </c>
      <c r="K498" s="849">
        <v>13282.04</v>
      </c>
      <c r="L498" s="849">
        <v>1</v>
      </c>
      <c r="M498" s="849">
        <v>13282.04</v>
      </c>
      <c r="N498" s="849"/>
      <c r="O498" s="849"/>
      <c r="P498" s="837"/>
      <c r="Q498" s="850"/>
    </row>
    <row r="499" spans="1:17" ht="14.4" customHeight="1" x14ac:dyDescent="0.3">
      <c r="A499" s="831" t="s">
        <v>566</v>
      </c>
      <c r="B499" s="832" t="s">
        <v>2918</v>
      </c>
      <c r="C499" s="832" t="s">
        <v>2949</v>
      </c>
      <c r="D499" s="832" t="s">
        <v>3425</v>
      </c>
      <c r="E499" s="832" t="s">
        <v>3426</v>
      </c>
      <c r="F499" s="849"/>
      <c r="G499" s="849"/>
      <c r="H499" s="849"/>
      <c r="I499" s="849"/>
      <c r="J499" s="849">
        <v>1</v>
      </c>
      <c r="K499" s="849">
        <v>595</v>
      </c>
      <c r="L499" s="849">
        <v>1</v>
      </c>
      <c r="M499" s="849">
        <v>595</v>
      </c>
      <c r="N499" s="849"/>
      <c r="O499" s="849"/>
      <c r="P499" s="837"/>
      <c r="Q499" s="850"/>
    </row>
    <row r="500" spans="1:17" ht="14.4" customHeight="1" x14ac:dyDescent="0.3">
      <c r="A500" s="831" t="s">
        <v>566</v>
      </c>
      <c r="B500" s="832" t="s">
        <v>2918</v>
      </c>
      <c r="C500" s="832" t="s">
        <v>2949</v>
      </c>
      <c r="D500" s="832" t="s">
        <v>3427</v>
      </c>
      <c r="E500" s="832" t="s">
        <v>3428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11201.4</v>
      </c>
      <c r="P500" s="837"/>
      <c r="Q500" s="850">
        <v>11201.4</v>
      </c>
    </row>
    <row r="501" spans="1:17" ht="14.4" customHeight="1" x14ac:dyDescent="0.3">
      <c r="A501" s="831" t="s">
        <v>566</v>
      </c>
      <c r="B501" s="832" t="s">
        <v>2918</v>
      </c>
      <c r="C501" s="832" t="s">
        <v>2949</v>
      </c>
      <c r="D501" s="832" t="s">
        <v>3429</v>
      </c>
      <c r="E501" s="832" t="s">
        <v>3430</v>
      </c>
      <c r="F501" s="849">
        <v>1</v>
      </c>
      <c r="G501" s="849">
        <v>223.85</v>
      </c>
      <c r="H501" s="849"/>
      <c r="I501" s="849">
        <v>223.85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566</v>
      </c>
      <c r="B502" s="832" t="s">
        <v>2918</v>
      </c>
      <c r="C502" s="832" t="s">
        <v>2949</v>
      </c>
      <c r="D502" s="832" t="s">
        <v>3431</v>
      </c>
      <c r="E502" s="832" t="s">
        <v>3432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408.74</v>
      </c>
      <c r="P502" s="837"/>
      <c r="Q502" s="850">
        <v>408.74</v>
      </c>
    </row>
    <row r="503" spans="1:17" ht="14.4" customHeight="1" x14ac:dyDescent="0.3">
      <c r="A503" s="831" t="s">
        <v>566</v>
      </c>
      <c r="B503" s="832" t="s">
        <v>2918</v>
      </c>
      <c r="C503" s="832" t="s">
        <v>2949</v>
      </c>
      <c r="D503" s="832" t="s">
        <v>3433</v>
      </c>
      <c r="E503" s="832" t="s">
        <v>3434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2170.0300000000002</v>
      </c>
      <c r="P503" s="837"/>
      <c r="Q503" s="850">
        <v>2170.0300000000002</v>
      </c>
    </row>
    <row r="504" spans="1:17" ht="14.4" customHeight="1" x14ac:dyDescent="0.3">
      <c r="A504" s="831" t="s">
        <v>566</v>
      </c>
      <c r="B504" s="832" t="s">
        <v>2918</v>
      </c>
      <c r="C504" s="832" t="s">
        <v>2949</v>
      </c>
      <c r="D504" s="832" t="s">
        <v>3435</v>
      </c>
      <c r="E504" s="832" t="s">
        <v>3436</v>
      </c>
      <c r="F504" s="849">
        <v>1</v>
      </c>
      <c r="G504" s="849">
        <v>10124.24</v>
      </c>
      <c r="H504" s="849"/>
      <c r="I504" s="849">
        <v>10124.24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" customHeight="1" x14ac:dyDescent="0.3">
      <c r="A505" s="831" t="s">
        <v>566</v>
      </c>
      <c r="B505" s="832" t="s">
        <v>2918</v>
      </c>
      <c r="C505" s="832" t="s">
        <v>2949</v>
      </c>
      <c r="D505" s="832" t="s">
        <v>3437</v>
      </c>
      <c r="E505" s="832" t="s">
        <v>3438</v>
      </c>
      <c r="F505" s="849"/>
      <c r="G505" s="849"/>
      <c r="H505" s="849"/>
      <c r="I505" s="849"/>
      <c r="J505" s="849">
        <v>1</v>
      </c>
      <c r="K505" s="849">
        <v>69228.990000000005</v>
      </c>
      <c r="L505" s="849">
        <v>1</v>
      </c>
      <c r="M505" s="849">
        <v>69228.990000000005</v>
      </c>
      <c r="N505" s="849"/>
      <c r="O505" s="849"/>
      <c r="P505" s="837"/>
      <c r="Q505" s="850"/>
    </row>
    <row r="506" spans="1:17" ht="14.4" customHeight="1" x14ac:dyDescent="0.3">
      <c r="A506" s="831" t="s">
        <v>566</v>
      </c>
      <c r="B506" s="832" t="s">
        <v>2918</v>
      </c>
      <c r="C506" s="832" t="s">
        <v>2949</v>
      </c>
      <c r="D506" s="832" t="s">
        <v>3439</v>
      </c>
      <c r="E506" s="832" t="s">
        <v>3440</v>
      </c>
      <c r="F506" s="849">
        <v>1</v>
      </c>
      <c r="G506" s="849">
        <v>5918.67</v>
      </c>
      <c r="H506" s="849"/>
      <c r="I506" s="849">
        <v>5918.67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566</v>
      </c>
      <c r="B507" s="832" t="s">
        <v>2918</v>
      </c>
      <c r="C507" s="832" t="s">
        <v>2949</v>
      </c>
      <c r="D507" s="832" t="s">
        <v>3441</v>
      </c>
      <c r="E507" s="832" t="s">
        <v>3440</v>
      </c>
      <c r="F507" s="849">
        <v>4</v>
      </c>
      <c r="G507" s="849">
        <v>11549.24</v>
      </c>
      <c r="H507" s="849"/>
      <c r="I507" s="849">
        <v>2887.31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566</v>
      </c>
      <c r="B508" s="832" t="s">
        <v>2918</v>
      </c>
      <c r="C508" s="832" t="s">
        <v>2949</v>
      </c>
      <c r="D508" s="832" t="s">
        <v>3442</v>
      </c>
      <c r="E508" s="832" t="s">
        <v>3443</v>
      </c>
      <c r="F508" s="849"/>
      <c r="G508" s="849"/>
      <c r="H508" s="849"/>
      <c r="I508" s="849"/>
      <c r="J508" s="849">
        <v>1</v>
      </c>
      <c r="K508" s="849">
        <v>852.31</v>
      </c>
      <c r="L508" s="849">
        <v>1</v>
      </c>
      <c r="M508" s="849">
        <v>852.31</v>
      </c>
      <c r="N508" s="849"/>
      <c r="O508" s="849"/>
      <c r="P508" s="837"/>
      <c r="Q508" s="850"/>
    </row>
    <row r="509" spans="1:17" ht="14.4" customHeight="1" x14ac:dyDescent="0.3">
      <c r="A509" s="831" t="s">
        <v>566</v>
      </c>
      <c r="B509" s="832" t="s">
        <v>2918</v>
      </c>
      <c r="C509" s="832" t="s">
        <v>2949</v>
      </c>
      <c r="D509" s="832" t="s">
        <v>3444</v>
      </c>
      <c r="E509" s="832" t="s">
        <v>3445</v>
      </c>
      <c r="F509" s="849">
        <v>2</v>
      </c>
      <c r="G509" s="849">
        <v>4907.6000000000004</v>
      </c>
      <c r="H509" s="849"/>
      <c r="I509" s="849">
        <v>2453.8000000000002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566</v>
      </c>
      <c r="B510" s="832" t="s">
        <v>2918</v>
      </c>
      <c r="C510" s="832" t="s">
        <v>2949</v>
      </c>
      <c r="D510" s="832" t="s">
        <v>3446</v>
      </c>
      <c r="E510" s="832" t="s">
        <v>3445</v>
      </c>
      <c r="F510" s="849">
        <v>0.1</v>
      </c>
      <c r="G510" s="849">
        <v>70.36</v>
      </c>
      <c r="H510" s="849"/>
      <c r="I510" s="849">
        <v>703.59999999999991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566</v>
      </c>
      <c r="B511" s="832" t="s">
        <v>2918</v>
      </c>
      <c r="C511" s="832" t="s">
        <v>2949</v>
      </c>
      <c r="D511" s="832" t="s">
        <v>3447</v>
      </c>
      <c r="E511" s="832" t="s">
        <v>3445</v>
      </c>
      <c r="F511" s="849">
        <v>0.4</v>
      </c>
      <c r="G511" s="849">
        <v>615.6</v>
      </c>
      <c r="H511" s="849"/>
      <c r="I511" s="849">
        <v>1539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566</v>
      </c>
      <c r="B512" s="832" t="s">
        <v>2918</v>
      </c>
      <c r="C512" s="832" t="s">
        <v>2949</v>
      </c>
      <c r="D512" s="832" t="s">
        <v>3448</v>
      </c>
      <c r="E512" s="832" t="s">
        <v>3445</v>
      </c>
      <c r="F512" s="849">
        <v>0.2</v>
      </c>
      <c r="G512" s="849">
        <v>354.62</v>
      </c>
      <c r="H512" s="849"/>
      <c r="I512" s="849">
        <v>1773.1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566</v>
      </c>
      <c r="B513" s="832" t="s">
        <v>2918</v>
      </c>
      <c r="C513" s="832" t="s">
        <v>2949</v>
      </c>
      <c r="D513" s="832" t="s">
        <v>3449</v>
      </c>
      <c r="E513" s="832" t="s">
        <v>3450</v>
      </c>
      <c r="F513" s="849">
        <v>0.6</v>
      </c>
      <c r="G513" s="849">
        <v>151.21</v>
      </c>
      <c r="H513" s="849">
        <v>0.42855118467293962</v>
      </c>
      <c r="I513" s="849">
        <v>252.01666666666668</v>
      </c>
      <c r="J513" s="849">
        <v>1.4</v>
      </c>
      <c r="K513" s="849">
        <v>352.84</v>
      </c>
      <c r="L513" s="849">
        <v>1</v>
      </c>
      <c r="M513" s="849">
        <v>252.02857142857144</v>
      </c>
      <c r="N513" s="849"/>
      <c r="O513" s="849"/>
      <c r="P513" s="837"/>
      <c r="Q513" s="850"/>
    </row>
    <row r="514" spans="1:17" ht="14.4" customHeight="1" x14ac:dyDescent="0.3">
      <c r="A514" s="831" t="s">
        <v>566</v>
      </c>
      <c r="B514" s="832" t="s">
        <v>2918</v>
      </c>
      <c r="C514" s="832" t="s">
        <v>2949</v>
      </c>
      <c r="D514" s="832" t="s">
        <v>3317</v>
      </c>
      <c r="E514" s="832" t="s">
        <v>3451</v>
      </c>
      <c r="F514" s="849"/>
      <c r="G514" s="849"/>
      <c r="H514" s="849"/>
      <c r="I514" s="849"/>
      <c r="J514" s="849"/>
      <c r="K514" s="849"/>
      <c r="L514" s="849"/>
      <c r="M514" s="849"/>
      <c r="N514" s="849">
        <v>0.2</v>
      </c>
      <c r="O514" s="849">
        <v>958.12</v>
      </c>
      <c r="P514" s="837"/>
      <c r="Q514" s="850">
        <v>4790.5999999999995</v>
      </c>
    </row>
    <row r="515" spans="1:17" ht="14.4" customHeight="1" x14ac:dyDescent="0.3">
      <c r="A515" s="831" t="s">
        <v>566</v>
      </c>
      <c r="B515" s="832" t="s">
        <v>2918</v>
      </c>
      <c r="C515" s="832" t="s">
        <v>2949</v>
      </c>
      <c r="D515" s="832" t="s">
        <v>3452</v>
      </c>
      <c r="E515" s="832" t="s">
        <v>3450</v>
      </c>
      <c r="F515" s="849">
        <v>4</v>
      </c>
      <c r="G515" s="849">
        <v>7395.48</v>
      </c>
      <c r="H515" s="849">
        <v>0.26666666666666666</v>
      </c>
      <c r="I515" s="849">
        <v>1848.87</v>
      </c>
      <c r="J515" s="849">
        <v>15</v>
      </c>
      <c r="K515" s="849">
        <v>27733.05</v>
      </c>
      <c r="L515" s="849">
        <v>1</v>
      </c>
      <c r="M515" s="849">
        <v>1848.87</v>
      </c>
      <c r="N515" s="849"/>
      <c r="O515" s="849"/>
      <c r="P515" s="837"/>
      <c r="Q515" s="850"/>
    </row>
    <row r="516" spans="1:17" ht="14.4" customHeight="1" x14ac:dyDescent="0.3">
      <c r="A516" s="831" t="s">
        <v>566</v>
      </c>
      <c r="B516" s="832" t="s">
        <v>2918</v>
      </c>
      <c r="C516" s="832" t="s">
        <v>2949</v>
      </c>
      <c r="D516" s="832" t="s">
        <v>3453</v>
      </c>
      <c r="E516" s="832" t="s">
        <v>3454</v>
      </c>
      <c r="F516" s="849"/>
      <c r="G516" s="849"/>
      <c r="H516" s="849"/>
      <c r="I516" s="849"/>
      <c r="J516" s="849">
        <v>2</v>
      </c>
      <c r="K516" s="849">
        <v>2466.54</v>
      </c>
      <c r="L516" s="849">
        <v>1</v>
      </c>
      <c r="M516" s="849">
        <v>1233.27</v>
      </c>
      <c r="N516" s="849"/>
      <c r="O516" s="849"/>
      <c r="P516" s="837"/>
      <c r="Q516" s="850"/>
    </row>
    <row r="517" spans="1:17" ht="14.4" customHeight="1" x14ac:dyDescent="0.3">
      <c r="A517" s="831" t="s">
        <v>566</v>
      </c>
      <c r="B517" s="832" t="s">
        <v>2918</v>
      </c>
      <c r="C517" s="832" t="s">
        <v>2949</v>
      </c>
      <c r="D517" s="832" t="s">
        <v>3455</v>
      </c>
      <c r="E517" s="832" t="s">
        <v>3456</v>
      </c>
      <c r="F517" s="849"/>
      <c r="G517" s="849"/>
      <c r="H517" s="849"/>
      <c r="I517" s="849"/>
      <c r="J517" s="849">
        <v>1</v>
      </c>
      <c r="K517" s="849">
        <v>8704.42</v>
      </c>
      <c r="L517" s="849">
        <v>1</v>
      </c>
      <c r="M517" s="849">
        <v>8704.42</v>
      </c>
      <c r="N517" s="849"/>
      <c r="O517" s="849"/>
      <c r="P517" s="837"/>
      <c r="Q517" s="850"/>
    </row>
    <row r="518" spans="1:17" ht="14.4" customHeight="1" x14ac:dyDescent="0.3">
      <c r="A518" s="831" t="s">
        <v>566</v>
      </c>
      <c r="B518" s="832" t="s">
        <v>2918</v>
      </c>
      <c r="C518" s="832" t="s">
        <v>2949</v>
      </c>
      <c r="D518" s="832" t="s">
        <v>3457</v>
      </c>
      <c r="E518" s="832" t="s">
        <v>3458</v>
      </c>
      <c r="F518" s="849"/>
      <c r="G518" s="849"/>
      <c r="H518" s="849"/>
      <c r="I518" s="849"/>
      <c r="J518" s="849">
        <v>1</v>
      </c>
      <c r="K518" s="849">
        <v>1664.4</v>
      </c>
      <c r="L518" s="849">
        <v>1</v>
      </c>
      <c r="M518" s="849">
        <v>1664.4</v>
      </c>
      <c r="N518" s="849"/>
      <c r="O518" s="849"/>
      <c r="P518" s="837"/>
      <c r="Q518" s="850"/>
    </row>
    <row r="519" spans="1:17" ht="14.4" customHeight="1" x14ac:dyDescent="0.3">
      <c r="A519" s="831" t="s">
        <v>566</v>
      </c>
      <c r="B519" s="832" t="s">
        <v>2918</v>
      </c>
      <c r="C519" s="832" t="s">
        <v>2949</v>
      </c>
      <c r="D519" s="832" t="s">
        <v>3459</v>
      </c>
      <c r="E519" s="832" t="s">
        <v>3460</v>
      </c>
      <c r="F519" s="849"/>
      <c r="G519" s="849"/>
      <c r="H519" s="849"/>
      <c r="I519" s="849"/>
      <c r="J519" s="849"/>
      <c r="K519" s="849"/>
      <c r="L519" s="849"/>
      <c r="M519" s="849"/>
      <c r="N519" s="849">
        <v>0.1</v>
      </c>
      <c r="O519" s="849">
        <v>2089.3000000000002</v>
      </c>
      <c r="P519" s="837"/>
      <c r="Q519" s="850">
        <v>20893</v>
      </c>
    </row>
    <row r="520" spans="1:17" ht="14.4" customHeight="1" x14ac:dyDescent="0.3">
      <c r="A520" s="831" t="s">
        <v>566</v>
      </c>
      <c r="B520" s="832" t="s">
        <v>2918</v>
      </c>
      <c r="C520" s="832" t="s">
        <v>2949</v>
      </c>
      <c r="D520" s="832" t="s">
        <v>3461</v>
      </c>
      <c r="E520" s="832" t="s">
        <v>3462</v>
      </c>
      <c r="F520" s="849">
        <v>2</v>
      </c>
      <c r="G520" s="849">
        <v>193.2</v>
      </c>
      <c r="H520" s="849">
        <v>1</v>
      </c>
      <c r="I520" s="849">
        <v>96.6</v>
      </c>
      <c r="J520" s="849">
        <v>2</v>
      </c>
      <c r="K520" s="849">
        <v>193.2</v>
      </c>
      <c r="L520" s="849">
        <v>1</v>
      </c>
      <c r="M520" s="849">
        <v>96.6</v>
      </c>
      <c r="N520" s="849"/>
      <c r="O520" s="849"/>
      <c r="P520" s="837"/>
      <c r="Q520" s="850"/>
    </row>
    <row r="521" spans="1:17" ht="14.4" customHeight="1" x14ac:dyDescent="0.3">
      <c r="A521" s="831" t="s">
        <v>566</v>
      </c>
      <c r="B521" s="832" t="s">
        <v>2918</v>
      </c>
      <c r="C521" s="832" t="s">
        <v>2949</v>
      </c>
      <c r="D521" s="832" t="s">
        <v>3463</v>
      </c>
      <c r="E521" s="832" t="s">
        <v>3464</v>
      </c>
      <c r="F521" s="849">
        <v>1</v>
      </c>
      <c r="G521" s="849">
        <v>16913</v>
      </c>
      <c r="H521" s="849"/>
      <c r="I521" s="849">
        <v>16913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566</v>
      </c>
      <c r="B522" s="832" t="s">
        <v>2918</v>
      </c>
      <c r="C522" s="832" t="s">
        <v>2949</v>
      </c>
      <c r="D522" s="832" t="s">
        <v>3465</v>
      </c>
      <c r="E522" s="832" t="s">
        <v>3466</v>
      </c>
      <c r="F522" s="849"/>
      <c r="G522" s="849"/>
      <c r="H522" s="849"/>
      <c r="I522" s="849"/>
      <c r="J522" s="849">
        <v>1</v>
      </c>
      <c r="K522" s="849">
        <v>11132.62</v>
      </c>
      <c r="L522" s="849">
        <v>1</v>
      </c>
      <c r="M522" s="849">
        <v>11132.62</v>
      </c>
      <c r="N522" s="849"/>
      <c r="O522" s="849"/>
      <c r="P522" s="837"/>
      <c r="Q522" s="850"/>
    </row>
    <row r="523" spans="1:17" ht="14.4" customHeight="1" x14ac:dyDescent="0.3">
      <c r="A523" s="831" t="s">
        <v>566</v>
      </c>
      <c r="B523" s="832" t="s">
        <v>2918</v>
      </c>
      <c r="C523" s="832" t="s">
        <v>2949</v>
      </c>
      <c r="D523" s="832" t="s">
        <v>3467</v>
      </c>
      <c r="E523" s="832" t="s">
        <v>3468</v>
      </c>
      <c r="F523" s="849">
        <v>2</v>
      </c>
      <c r="G523" s="849">
        <v>4259.46</v>
      </c>
      <c r="H523" s="849"/>
      <c r="I523" s="849">
        <v>2129.73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566</v>
      </c>
      <c r="B524" s="832" t="s">
        <v>2918</v>
      </c>
      <c r="C524" s="832" t="s">
        <v>2949</v>
      </c>
      <c r="D524" s="832" t="s">
        <v>3469</v>
      </c>
      <c r="E524" s="832" t="s">
        <v>3426</v>
      </c>
      <c r="F524" s="849"/>
      <c r="G524" s="849"/>
      <c r="H524" s="849"/>
      <c r="I524" s="849"/>
      <c r="J524" s="849">
        <v>1</v>
      </c>
      <c r="K524" s="849">
        <v>17329.2</v>
      </c>
      <c r="L524" s="849">
        <v>1</v>
      </c>
      <c r="M524" s="849">
        <v>17329.2</v>
      </c>
      <c r="N524" s="849"/>
      <c r="O524" s="849"/>
      <c r="P524" s="837"/>
      <c r="Q524" s="850"/>
    </row>
    <row r="525" spans="1:17" ht="14.4" customHeight="1" x14ac:dyDescent="0.3">
      <c r="A525" s="831" t="s">
        <v>566</v>
      </c>
      <c r="B525" s="832" t="s">
        <v>2918</v>
      </c>
      <c r="C525" s="832" t="s">
        <v>2949</v>
      </c>
      <c r="D525" s="832" t="s">
        <v>3470</v>
      </c>
      <c r="E525" s="832" t="s">
        <v>3471</v>
      </c>
      <c r="F525" s="849">
        <v>4</v>
      </c>
      <c r="G525" s="849">
        <v>56660.08</v>
      </c>
      <c r="H525" s="849"/>
      <c r="I525" s="849">
        <v>14165.02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566</v>
      </c>
      <c r="B526" s="832" t="s">
        <v>2918</v>
      </c>
      <c r="C526" s="832" t="s">
        <v>2949</v>
      </c>
      <c r="D526" s="832" t="s">
        <v>3472</v>
      </c>
      <c r="E526" s="832" t="s">
        <v>3473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563</v>
      </c>
      <c r="P526" s="837"/>
      <c r="Q526" s="850">
        <v>563</v>
      </c>
    </row>
    <row r="527" spans="1:17" ht="14.4" customHeight="1" x14ac:dyDescent="0.3">
      <c r="A527" s="831" t="s">
        <v>566</v>
      </c>
      <c r="B527" s="832" t="s">
        <v>2918</v>
      </c>
      <c r="C527" s="832" t="s">
        <v>2949</v>
      </c>
      <c r="D527" s="832" t="s">
        <v>3472</v>
      </c>
      <c r="E527" s="832" t="s">
        <v>3474</v>
      </c>
      <c r="F527" s="849">
        <v>4</v>
      </c>
      <c r="G527" s="849">
        <v>2252</v>
      </c>
      <c r="H527" s="849"/>
      <c r="I527" s="849">
        <v>563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566</v>
      </c>
      <c r="B528" s="832" t="s">
        <v>2918</v>
      </c>
      <c r="C528" s="832" t="s">
        <v>2949</v>
      </c>
      <c r="D528" s="832" t="s">
        <v>3475</v>
      </c>
      <c r="E528" s="832" t="s">
        <v>3476</v>
      </c>
      <c r="F528" s="849">
        <v>1</v>
      </c>
      <c r="G528" s="849">
        <v>1430.18</v>
      </c>
      <c r="H528" s="849">
        <v>0.33333333333333337</v>
      </c>
      <c r="I528" s="849">
        <v>1430.18</v>
      </c>
      <c r="J528" s="849">
        <v>3</v>
      </c>
      <c r="K528" s="849">
        <v>4290.54</v>
      </c>
      <c r="L528" s="849">
        <v>1</v>
      </c>
      <c r="M528" s="849">
        <v>1430.18</v>
      </c>
      <c r="N528" s="849"/>
      <c r="O528" s="849"/>
      <c r="P528" s="837"/>
      <c r="Q528" s="850"/>
    </row>
    <row r="529" spans="1:17" ht="14.4" customHeight="1" x14ac:dyDescent="0.3">
      <c r="A529" s="831" t="s">
        <v>566</v>
      </c>
      <c r="B529" s="832" t="s">
        <v>2918</v>
      </c>
      <c r="C529" s="832" t="s">
        <v>2949</v>
      </c>
      <c r="D529" s="832" t="s">
        <v>3477</v>
      </c>
      <c r="E529" s="832" t="s">
        <v>3478</v>
      </c>
      <c r="F529" s="849"/>
      <c r="G529" s="849"/>
      <c r="H529" s="849"/>
      <c r="I529" s="849"/>
      <c r="J529" s="849">
        <v>1</v>
      </c>
      <c r="K529" s="849">
        <v>7090.28</v>
      </c>
      <c r="L529" s="849">
        <v>1</v>
      </c>
      <c r="M529" s="849">
        <v>7090.28</v>
      </c>
      <c r="N529" s="849"/>
      <c r="O529" s="849"/>
      <c r="P529" s="837"/>
      <c r="Q529" s="850"/>
    </row>
    <row r="530" spans="1:17" ht="14.4" customHeight="1" x14ac:dyDescent="0.3">
      <c r="A530" s="831" t="s">
        <v>566</v>
      </c>
      <c r="B530" s="832" t="s">
        <v>2918</v>
      </c>
      <c r="C530" s="832" t="s">
        <v>2949</v>
      </c>
      <c r="D530" s="832" t="s">
        <v>3479</v>
      </c>
      <c r="E530" s="832" t="s">
        <v>3480</v>
      </c>
      <c r="F530" s="849">
        <v>1</v>
      </c>
      <c r="G530" s="849">
        <v>1616.73</v>
      </c>
      <c r="H530" s="849">
        <v>0.33333333333333331</v>
      </c>
      <c r="I530" s="849">
        <v>1616.73</v>
      </c>
      <c r="J530" s="849">
        <v>3</v>
      </c>
      <c r="K530" s="849">
        <v>4850.1900000000005</v>
      </c>
      <c r="L530" s="849">
        <v>1</v>
      </c>
      <c r="M530" s="849">
        <v>1616.7300000000002</v>
      </c>
      <c r="N530" s="849"/>
      <c r="O530" s="849"/>
      <c r="P530" s="837"/>
      <c r="Q530" s="850"/>
    </row>
    <row r="531" spans="1:17" ht="14.4" customHeight="1" x14ac:dyDescent="0.3">
      <c r="A531" s="831" t="s">
        <v>566</v>
      </c>
      <c r="B531" s="832" t="s">
        <v>2918</v>
      </c>
      <c r="C531" s="832" t="s">
        <v>2949</v>
      </c>
      <c r="D531" s="832" t="s">
        <v>3481</v>
      </c>
      <c r="E531" s="832" t="s">
        <v>3482</v>
      </c>
      <c r="F531" s="849">
        <v>4</v>
      </c>
      <c r="G531" s="849">
        <v>994.92</v>
      </c>
      <c r="H531" s="849"/>
      <c r="I531" s="849">
        <v>248.73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566</v>
      </c>
      <c r="B532" s="832" t="s">
        <v>2918</v>
      </c>
      <c r="C532" s="832" t="s">
        <v>2949</v>
      </c>
      <c r="D532" s="832" t="s">
        <v>3483</v>
      </c>
      <c r="E532" s="832" t="s">
        <v>3484</v>
      </c>
      <c r="F532" s="849">
        <v>1</v>
      </c>
      <c r="G532" s="849">
        <v>18285</v>
      </c>
      <c r="H532" s="849"/>
      <c r="I532" s="849">
        <v>18285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566</v>
      </c>
      <c r="B533" s="832" t="s">
        <v>2918</v>
      </c>
      <c r="C533" s="832" t="s">
        <v>2949</v>
      </c>
      <c r="D533" s="832" t="s">
        <v>3485</v>
      </c>
      <c r="E533" s="832" t="s">
        <v>3486</v>
      </c>
      <c r="F533" s="849">
        <v>0.4</v>
      </c>
      <c r="G533" s="849">
        <v>26.8</v>
      </c>
      <c r="H533" s="849">
        <v>0.44444444444444448</v>
      </c>
      <c r="I533" s="849">
        <v>67</v>
      </c>
      <c r="J533" s="849">
        <v>0.9</v>
      </c>
      <c r="K533" s="849">
        <v>60.3</v>
      </c>
      <c r="L533" s="849">
        <v>1</v>
      </c>
      <c r="M533" s="849">
        <v>67</v>
      </c>
      <c r="N533" s="849"/>
      <c r="O533" s="849"/>
      <c r="P533" s="837"/>
      <c r="Q533" s="850"/>
    </row>
    <row r="534" spans="1:17" ht="14.4" customHeight="1" x14ac:dyDescent="0.3">
      <c r="A534" s="831" t="s">
        <v>566</v>
      </c>
      <c r="B534" s="832" t="s">
        <v>2918</v>
      </c>
      <c r="C534" s="832" t="s">
        <v>2949</v>
      </c>
      <c r="D534" s="832" t="s">
        <v>3487</v>
      </c>
      <c r="E534" s="832" t="s">
        <v>3424</v>
      </c>
      <c r="F534" s="849"/>
      <c r="G534" s="849"/>
      <c r="H534" s="849"/>
      <c r="I534" s="849"/>
      <c r="J534" s="849">
        <v>1</v>
      </c>
      <c r="K534" s="849">
        <v>14193</v>
      </c>
      <c r="L534" s="849">
        <v>1</v>
      </c>
      <c r="M534" s="849">
        <v>14193</v>
      </c>
      <c r="N534" s="849"/>
      <c r="O534" s="849"/>
      <c r="P534" s="837"/>
      <c r="Q534" s="850"/>
    </row>
    <row r="535" spans="1:17" ht="14.4" customHeight="1" x14ac:dyDescent="0.3">
      <c r="A535" s="831" t="s">
        <v>566</v>
      </c>
      <c r="B535" s="832" t="s">
        <v>2918</v>
      </c>
      <c r="C535" s="832" t="s">
        <v>2949</v>
      </c>
      <c r="D535" s="832" t="s">
        <v>3488</v>
      </c>
      <c r="E535" s="832" t="s">
        <v>3489</v>
      </c>
      <c r="F535" s="849"/>
      <c r="G535" s="849"/>
      <c r="H535" s="849"/>
      <c r="I535" s="849"/>
      <c r="J535" s="849">
        <v>1</v>
      </c>
      <c r="K535" s="849">
        <v>5286.49</v>
      </c>
      <c r="L535" s="849">
        <v>1</v>
      </c>
      <c r="M535" s="849">
        <v>5286.49</v>
      </c>
      <c r="N535" s="849"/>
      <c r="O535" s="849"/>
      <c r="P535" s="837"/>
      <c r="Q535" s="850"/>
    </row>
    <row r="536" spans="1:17" ht="14.4" customHeight="1" x14ac:dyDescent="0.3">
      <c r="A536" s="831" t="s">
        <v>566</v>
      </c>
      <c r="B536" s="832" t="s">
        <v>2918</v>
      </c>
      <c r="C536" s="832" t="s">
        <v>2949</v>
      </c>
      <c r="D536" s="832" t="s">
        <v>3490</v>
      </c>
      <c r="E536" s="832" t="s">
        <v>3491</v>
      </c>
      <c r="F536" s="849"/>
      <c r="G536" s="849"/>
      <c r="H536" s="849"/>
      <c r="I536" s="849"/>
      <c r="J536" s="849">
        <v>1</v>
      </c>
      <c r="K536" s="849">
        <v>1430.18</v>
      </c>
      <c r="L536" s="849">
        <v>1</v>
      </c>
      <c r="M536" s="849">
        <v>1430.18</v>
      </c>
      <c r="N536" s="849"/>
      <c r="O536" s="849"/>
      <c r="P536" s="837"/>
      <c r="Q536" s="850"/>
    </row>
    <row r="537" spans="1:17" ht="14.4" customHeight="1" x14ac:dyDescent="0.3">
      <c r="A537" s="831" t="s">
        <v>566</v>
      </c>
      <c r="B537" s="832" t="s">
        <v>2918</v>
      </c>
      <c r="C537" s="832" t="s">
        <v>2949</v>
      </c>
      <c r="D537" s="832" t="s">
        <v>3492</v>
      </c>
      <c r="E537" s="832" t="s">
        <v>3471</v>
      </c>
      <c r="F537" s="849">
        <v>2</v>
      </c>
      <c r="G537" s="849">
        <v>8570.7199999999993</v>
      </c>
      <c r="H537" s="849"/>
      <c r="I537" s="849">
        <v>4285.3599999999997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566</v>
      </c>
      <c r="B538" s="832" t="s">
        <v>2918</v>
      </c>
      <c r="C538" s="832" t="s">
        <v>2949</v>
      </c>
      <c r="D538" s="832" t="s">
        <v>3493</v>
      </c>
      <c r="E538" s="832" t="s">
        <v>3471</v>
      </c>
      <c r="F538" s="849">
        <v>4</v>
      </c>
      <c r="G538" s="849">
        <v>12855.04</v>
      </c>
      <c r="H538" s="849"/>
      <c r="I538" s="849">
        <v>3213.76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566</v>
      </c>
      <c r="B539" s="832" t="s">
        <v>2918</v>
      </c>
      <c r="C539" s="832" t="s">
        <v>2949</v>
      </c>
      <c r="D539" s="832" t="s">
        <v>3494</v>
      </c>
      <c r="E539" s="832" t="s">
        <v>3471</v>
      </c>
      <c r="F539" s="849">
        <v>4</v>
      </c>
      <c r="G539" s="849">
        <v>13410.56</v>
      </c>
      <c r="H539" s="849"/>
      <c r="I539" s="849">
        <v>3352.64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566</v>
      </c>
      <c r="B540" s="832" t="s">
        <v>2918</v>
      </c>
      <c r="C540" s="832" t="s">
        <v>2919</v>
      </c>
      <c r="D540" s="832" t="s">
        <v>3495</v>
      </c>
      <c r="E540" s="832" t="s">
        <v>3496</v>
      </c>
      <c r="F540" s="849">
        <v>88</v>
      </c>
      <c r="G540" s="849">
        <v>2813008</v>
      </c>
      <c r="H540" s="849">
        <v>1.5172413793103448</v>
      </c>
      <c r="I540" s="849">
        <v>31966</v>
      </c>
      <c r="J540" s="849">
        <v>58</v>
      </c>
      <c r="K540" s="849">
        <v>1854028</v>
      </c>
      <c r="L540" s="849">
        <v>1</v>
      </c>
      <c r="M540" s="849">
        <v>31966</v>
      </c>
      <c r="N540" s="849">
        <v>77</v>
      </c>
      <c r="O540" s="849">
        <v>2461382</v>
      </c>
      <c r="P540" s="837">
        <v>1.3275862068965518</v>
      </c>
      <c r="Q540" s="850">
        <v>31966</v>
      </c>
    </row>
    <row r="541" spans="1:17" ht="14.4" customHeight="1" x14ac:dyDescent="0.3">
      <c r="A541" s="831" t="s">
        <v>566</v>
      </c>
      <c r="B541" s="832" t="s">
        <v>2918</v>
      </c>
      <c r="C541" s="832" t="s">
        <v>2919</v>
      </c>
      <c r="D541" s="832" t="s">
        <v>3497</v>
      </c>
      <c r="E541" s="832" t="s">
        <v>3498</v>
      </c>
      <c r="F541" s="849">
        <v>12</v>
      </c>
      <c r="G541" s="849">
        <v>142764</v>
      </c>
      <c r="H541" s="849">
        <v>0.44444444444444442</v>
      </c>
      <c r="I541" s="849">
        <v>11897</v>
      </c>
      <c r="J541" s="849">
        <v>27</v>
      </c>
      <c r="K541" s="849">
        <v>321219</v>
      </c>
      <c r="L541" s="849">
        <v>1</v>
      </c>
      <c r="M541" s="849">
        <v>11897</v>
      </c>
      <c r="N541" s="849">
        <v>16</v>
      </c>
      <c r="O541" s="849">
        <v>190352</v>
      </c>
      <c r="P541" s="837">
        <v>0.59259259259259256</v>
      </c>
      <c r="Q541" s="850">
        <v>11897</v>
      </c>
    </row>
    <row r="542" spans="1:17" ht="14.4" customHeight="1" x14ac:dyDescent="0.3">
      <c r="A542" s="831" t="s">
        <v>566</v>
      </c>
      <c r="B542" s="832" t="s">
        <v>2918</v>
      </c>
      <c r="C542" s="832" t="s">
        <v>2919</v>
      </c>
      <c r="D542" s="832" t="s">
        <v>3150</v>
      </c>
      <c r="E542" s="832" t="s">
        <v>3277</v>
      </c>
      <c r="F542" s="849">
        <v>4</v>
      </c>
      <c r="G542" s="849">
        <v>3327</v>
      </c>
      <c r="H542" s="849">
        <v>1.3249701314217444</v>
      </c>
      <c r="I542" s="849">
        <v>831.75</v>
      </c>
      <c r="J542" s="849">
        <v>3</v>
      </c>
      <c r="K542" s="849">
        <v>2511</v>
      </c>
      <c r="L542" s="849">
        <v>1</v>
      </c>
      <c r="M542" s="849">
        <v>837</v>
      </c>
      <c r="N542" s="849">
        <v>2</v>
      </c>
      <c r="O542" s="849">
        <v>1676</v>
      </c>
      <c r="P542" s="837">
        <v>0.667463162086818</v>
      </c>
      <c r="Q542" s="850">
        <v>838</v>
      </c>
    </row>
    <row r="543" spans="1:17" ht="14.4" customHeight="1" x14ac:dyDescent="0.3">
      <c r="A543" s="831" t="s">
        <v>566</v>
      </c>
      <c r="B543" s="832" t="s">
        <v>2918</v>
      </c>
      <c r="C543" s="832" t="s">
        <v>2919</v>
      </c>
      <c r="D543" s="832" t="s">
        <v>3150</v>
      </c>
      <c r="E543" s="832" t="s">
        <v>3151</v>
      </c>
      <c r="F543" s="849">
        <v>3</v>
      </c>
      <c r="G543" s="849">
        <v>2508</v>
      </c>
      <c r="H543" s="849">
        <v>1.4982078853046594</v>
      </c>
      <c r="I543" s="849">
        <v>836</v>
      </c>
      <c r="J543" s="849">
        <v>2</v>
      </c>
      <c r="K543" s="849">
        <v>1674</v>
      </c>
      <c r="L543" s="849">
        <v>1</v>
      </c>
      <c r="M543" s="849">
        <v>837</v>
      </c>
      <c r="N543" s="849">
        <v>2</v>
      </c>
      <c r="O543" s="849">
        <v>1678</v>
      </c>
      <c r="P543" s="837">
        <v>1.0023894862604541</v>
      </c>
      <c r="Q543" s="850">
        <v>839</v>
      </c>
    </row>
    <row r="544" spans="1:17" ht="14.4" customHeight="1" x14ac:dyDescent="0.3">
      <c r="A544" s="831" t="s">
        <v>566</v>
      </c>
      <c r="B544" s="832" t="s">
        <v>2918</v>
      </c>
      <c r="C544" s="832" t="s">
        <v>2919</v>
      </c>
      <c r="D544" s="832" t="s">
        <v>2978</v>
      </c>
      <c r="E544" s="832" t="s">
        <v>2979</v>
      </c>
      <c r="F544" s="849">
        <v>28</v>
      </c>
      <c r="G544" s="849">
        <v>7012</v>
      </c>
      <c r="H544" s="849">
        <v>1.0346761103733215</v>
      </c>
      <c r="I544" s="849">
        <v>250.42857142857142</v>
      </c>
      <c r="J544" s="849">
        <v>27</v>
      </c>
      <c r="K544" s="849">
        <v>6777</v>
      </c>
      <c r="L544" s="849">
        <v>1</v>
      </c>
      <c r="M544" s="849">
        <v>251</v>
      </c>
      <c r="N544" s="849">
        <v>30</v>
      </c>
      <c r="O544" s="849">
        <v>7560</v>
      </c>
      <c r="P544" s="837">
        <v>1.1155378486055776</v>
      </c>
      <c r="Q544" s="850">
        <v>252</v>
      </c>
    </row>
    <row r="545" spans="1:17" ht="14.4" customHeight="1" x14ac:dyDescent="0.3">
      <c r="A545" s="831" t="s">
        <v>566</v>
      </c>
      <c r="B545" s="832" t="s">
        <v>2918</v>
      </c>
      <c r="C545" s="832" t="s">
        <v>2919</v>
      </c>
      <c r="D545" s="832" t="s">
        <v>2978</v>
      </c>
      <c r="E545" s="832" t="s">
        <v>2980</v>
      </c>
      <c r="F545" s="849">
        <v>35</v>
      </c>
      <c r="G545" s="849">
        <v>8785</v>
      </c>
      <c r="H545" s="849">
        <v>0.92105263157894735</v>
      </c>
      <c r="I545" s="849">
        <v>251</v>
      </c>
      <c r="J545" s="849">
        <v>38</v>
      </c>
      <c r="K545" s="849">
        <v>9538</v>
      </c>
      <c r="L545" s="849">
        <v>1</v>
      </c>
      <c r="M545" s="849">
        <v>251</v>
      </c>
      <c r="N545" s="849">
        <v>27</v>
      </c>
      <c r="O545" s="849">
        <v>6804</v>
      </c>
      <c r="P545" s="837">
        <v>0.71335709792409308</v>
      </c>
      <c r="Q545" s="850">
        <v>252</v>
      </c>
    </row>
    <row r="546" spans="1:17" ht="14.4" customHeight="1" x14ac:dyDescent="0.3">
      <c r="A546" s="831" t="s">
        <v>566</v>
      </c>
      <c r="B546" s="832" t="s">
        <v>2918</v>
      </c>
      <c r="C546" s="832" t="s">
        <v>2919</v>
      </c>
      <c r="D546" s="832" t="s">
        <v>3499</v>
      </c>
      <c r="E546" s="832" t="s">
        <v>3500</v>
      </c>
      <c r="F546" s="849">
        <v>28</v>
      </c>
      <c r="G546" s="849">
        <v>260960</v>
      </c>
      <c r="H546" s="849">
        <v>2.1538461538461537</v>
      </c>
      <c r="I546" s="849">
        <v>9320</v>
      </c>
      <c r="J546" s="849">
        <v>13</v>
      </c>
      <c r="K546" s="849">
        <v>121160</v>
      </c>
      <c r="L546" s="849">
        <v>1</v>
      </c>
      <c r="M546" s="849">
        <v>9320</v>
      </c>
      <c r="N546" s="849">
        <v>36</v>
      </c>
      <c r="O546" s="849">
        <v>335520</v>
      </c>
      <c r="P546" s="837">
        <v>2.7692307692307692</v>
      </c>
      <c r="Q546" s="850">
        <v>9320</v>
      </c>
    </row>
    <row r="547" spans="1:17" ht="14.4" customHeight="1" x14ac:dyDescent="0.3">
      <c r="A547" s="831" t="s">
        <v>566</v>
      </c>
      <c r="B547" s="832" t="s">
        <v>2918</v>
      </c>
      <c r="C547" s="832" t="s">
        <v>2919</v>
      </c>
      <c r="D547" s="832" t="s">
        <v>3499</v>
      </c>
      <c r="E547" s="832" t="s">
        <v>3501</v>
      </c>
      <c r="F547" s="849">
        <v>24</v>
      </c>
      <c r="G547" s="849">
        <v>223680</v>
      </c>
      <c r="H547" s="849">
        <v>0.61538461538461542</v>
      </c>
      <c r="I547" s="849">
        <v>9320</v>
      </c>
      <c r="J547" s="849">
        <v>39</v>
      </c>
      <c r="K547" s="849">
        <v>363480</v>
      </c>
      <c r="L547" s="849">
        <v>1</v>
      </c>
      <c r="M547" s="849">
        <v>9320</v>
      </c>
      <c r="N547" s="849">
        <v>9</v>
      </c>
      <c r="O547" s="849">
        <v>83880</v>
      </c>
      <c r="P547" s="837">
        <v>0.23076923076923078</v>
      </c>
      <c r="Q547" s="850">
        <v>9320</v>
      </c>
    </row>
    <row r="548" spans="1:17" ht="14.4" customHeight="1" x14ac:dyDescent="0.3">
      <c r="A548" s="831" t="s">
        <v>566</v>
      </c>
      <c r="B548" s="832" t="s">
        <v>2918</v>
      </c>
      <c r="C548" s="832" t="s">
        <v>2919</v>
      </c>
      <c r="D548" s="832" t="s">
        <v>3502</v>
      </c>
      <c r="E548" s="832" t="s">
        <v>3503</v>
      </c>
      <c r="F548" s="849">
        <v>0</v>
      </c>
      <c r="G548" s="849">
        <v>0</v>
      </c>
      <c r="H548" s="849"/>
      <c r="I548" s="849"/>
      <c r="J548" s="849">
        <v>0</v>
      </c>
      <c r="K548" s="849">
        <v>0</v>
      </c>
      <c r="L548" s="849"/>
      <c r="M548" s="849"/>
      <c r="N548" s="849">
        <v>0</v>
      </c>
      <c r="O548" s="849">
        <v>0</v>
      </c>
      <c r="P548" s="837"/>
      <c r="Q548" s="850"/>
    </row>
    <row r="549" spans="1:17" ht="14.4" customHeight="1" x14ac:dyDescent="0.3">
      <c r="A549" s="831" t="s">
        <v>566</v>
      </c>
      <c r="B549" s="832" t="s">
        <v>2918</v>
      </c>
      <c r="C549" s="832" t="s">
        <v>2919</v>
      </c>
      <c r="D549" s="832" t="s">
        <v>3504</v>
      </c>
      <c r="E549" s="832" t="s">
        <v>3505</v>
      </c>
      <c r="F549" s="849">
        <v>32</v>
      </c>
      <c r="G549" s="849">
        <v>0</v>
      </c>
      <c r="H549" s="849"/>
      <c r="I549" s="849">
        <v>0</v>
      </c>
      <c r="J549" s="849">
        <v>13</v>
      </c>
      <c r="K549" s="849">
        <v>0</v>
      </c>
      <c r="L549" s="849"/>
      <c r="M549" s="849">
        <v>0</v>
      </c>
      <c r="N549" s="849">
        <v>12</v>
      </c>
      <c r="O549" s="849">
        <v>0</v>
      </c>
      <c r="P549" s="837"/>
      <c r="Q549" s="850">
        <v>0</v>
      </c>
    </row>
    <row r="550" spans="1:17" ht="14.4" customHeight="1" x14ac:dyDescent="0.3">
      <c r="A550" s="831" t="s">
        <v>566</v>
      </c>
      <c r="B550" s="832" t="s">
        <v>2918</v>
      </c>
      <c r="C550" s="832" t="s">
        <v>2919</v>
      </c>
      <c r="D550" s="832" t="s">
        <v>3504</v>
      </c>
      <c r="E550" s="832" t="s">
        <v>3506</v>
      </c>
      <c r="F550" s="849">
        <v>14</v>
      </c>
      <c r="G550" s="849">
        <v>0</v>
      </c>
      <c r="H550" s="849"/>
      <c r="I550" s="849">
        <v>0</v>
      </c>
      <c r="J550" s="849">
        <v>32</v>
      </c>
      <c r="K550" s="849">
        <v>0</v>
      </c>
      <c r="L550" s="849"/>
      <c r="M550" s="849">
        <v>0</v>
      </c>
      <c r="N550" s="849">
        <v>6</v>
      </c>
      <c r="O550" s="849">
        <v>0</v>
      </c>
      <c r="P550" s="837"/>
      <c r="Q550" s="850">
        <v>0</v>
      </c>
    </row>
    <row r="551" spans="1:17" ht="14.4" customHeight="1" x14ac:dyDescent="0.3">
      <c r="A551" s="831" t="s">
        <v>566</v>
      </c>
      <c r="B551" s="832" t="s">
        <v>2918</v>
      </c>
      <c r="C551" s="832" t="s">
        <v>2919</v>
      </c>
      <c r="D551" s="832" t="s">
        <v>3507</v>
      </c>
      <c r="E551" s="832" t="s">
        <v>3508</v>
      </c>
      <c r="F551" s="849">
        <v>3</v>
      </c>
      <c r="G551" s="849">
        <v>0</v>
      </c>
      <c r="H551" s="849"/>
      <c r="I551" s="849">
        <v>0</v>
      </c>
      <c r="J551" s="849">
        <v>5</v>
      </c>
      <c r="K551" s="849">
        <v>0</v>
      </c>
      <c r="L551" s="849"/>
      <c r="M551" s="849">
        <v>0</v>
      </c>
      <c r="N551" s="849">
        <v>5</v>
      </c>
      <c r="O551" s="849">
        <v>0</v>
      </c>
      <c r="P551" s="837"/>
      <c r="Q551" s="850">
        <v>0</v>
      </c>
    </row>
    <row r="552" spans="1:17" ht="14.4" customHeight="1" x14ac:dyDescent="0.3">
      <c r="A552" s="831" t="s">
        <v>566</v>
      </c>
      <c r="B552" s="832" t="s">
        <v>2918</v>
      </c>
      <c r="C552" s="832" t="s">
        <v>2919</v>
      </c>
      <c r="D552" s="832" t="s">
        <v>3507</v>
      </c>
      <c r="E552" s="832" t="s">
        <v>3509</v>
      </c>
      <c r="F552" s="849">
        <v>5</v>
      </c>
      <c r="G552" s="849">
        <v>0</v>
      </c>
      <c r="H552" s="849"/>
      <c r="I552" s="849">
        <v>0</v>
      </c>
      <c r="J552" s="849">
        <v>7</v>
      </c>
      <c r="K552" s="849">
        <v>0</v>
      </c>
      <c r="L552" s="849"/>
      <c r="M552" s="849">
        <v>0</v>
      </c>
      <c r="N552" s="849">
        <v>3</v>
      </c>
      <c r="O552" s="849">
        <v>0</v>
      </c>
      <c r="P552" s="837"/>
      <c r="Q552" s="850">
        <v>0</v>
      </c>
    </row>
    <row r="553" spans="1:17" ht="14.4" customHeight="1" x14ac:dyDescent="0.3">
      <c r="A553" s="831" t="s">
        <v>566</v>
      </c>
      <c r="B553" s="832" t="s">
        <v>2918</v>
      </c>
      <c r="C553" s="832" t="s">
        <v>2919</v>
      </c>
      <c r="D553" s="832" t="s">
        <v>3510</v>
      </c>
      <c r="E553" s="832" t="s">
        <v>3511</v>
      </c>
      <c r="F553" s="849">
        <v>5</v>
      </c>
      <c r="G553" s="849">
        <v>0</v>
      </c>
      <c r="H553" s="849"/>
      <c r="I553" s="849">
        <v>0</v>
      </c>
      <c r="J553" s="849">
        <v>6</v>
      </c>
      <c r="K553" s="849">
        <v>0</v>
      </c>
      <c r="L553" s="849"/>
      <c r="M553" s="849">
        <v>0</v>
      </c>
      <c r="N553" s="849">
        <v>7</v>
      </c>
      <c r="O553" s="849">
        <v>0</v>
      </c>
      <c r="P553" s="837"/>
      <c r="Q553" s="850">
        <v>0</v>
      </c>
    </row>
    <row r="554" spans="1:17" ht="14.4" customHeight="1" x14ac:dyDescent="0.3">
      <c r="A554" s="831" t="s">
        <v>566</v>
      </c>
      <c r="B554" s="832" t="s">
        <v>2918</v>
      </c>
      <c r="C554" s="832" t="s">
        <v>2919</v>
      </c>
      <c r="D554" s="832" t="s">
        <v>3510</v>
      </c>
      <c r="E554" s="832" t="s">
        <v>3512</v>
      </c>
      <c r="F554" s="849">
        <v>8</v>
      </c>
      <c r="G554" s="849">
        <v>0</v>
      </c>
      <c r="H554" s="849"/>
      <c r="I554" s="849">
        <v>0</v>
      </c>
      <c r="J554" s="849">
        <v>12</v>
      </c>
      <c r="K554" s="849">
        <v>0</v>
      </c>
      <c r="L554" s="849"/>
      <c r="M554" s="849">
        <v>0</v>
      </c>
      <c r="N554" s="849">
        <v>10</v>
      </c>
      <c r="O554" s="849">
        <v>0</v>
      </c>
      <c r="P554" s="837"/>
      <c r="Q554" s="850">
        <v>0</v>
      </c>
    </row>
    <row r="555" spans="1:17" ht="14.4" customHeight="1" x14ac:dyDescent="0.3">
      <c r="A555" s="831" t="s">
        <v>566</v>
      </c>
      <c r="B555" s="832" t="s">
        <v>2918</v>
      </c>
      <c r="C555" s="832" t="s">
        <v>2919</v>
      </c>
      <c r="D555" s="832" t="s">
        <v>3513</v>
      </c>
      <c r="E555" s="832" t="s">
        <v>3514</v>
      </c>
      <c r="F555" s="849"/>
      <c r="G555" s="849"/>
      <c r="H555" s="849"/>
      <c r="I555" s="849"/>
      <c r="J555" s="849">
        <v>1</v>
      </c>
      <c r="K555" s="849">
        <v>0</v>
      </c>
      <c r="L555" s="849"/>
      <c r="M555" s="849">
        <v>0</v>
      </c>
      <c r="N555" s="849"/>
      <c r="O555" s="849"/>
      <c r="P555" s="837"/>
      <c r="Q555" s="850"/>
    </row>
    <row r="556" spans="1:17" ht="14.4" customHeight="1" x14ac:dyDescent="0.3">
      <c r="A556" s="831" t="s">
        <v>566</v>
      </c>
      <c r="B556" s="832" t="s">
        <v>2918</v>
      </c>
      <c r="C556" s="832" t="s">
        <v>2919</v>
      </c>
      <c r="D556" s="832" t="s">
        <v>3515</v>
      </c>
      <c r="E556" s="832" t="s">
        <v>3511</v>
      </c>
      <c r="F556" s="849">
        <v>13</v>
      </c>
      <c r="G556" s="849">
        <v>0</v>
      </c>
      <c r="H556" s="849"/>
      <c r="I556" s="849">
        <v>0</v>
      </c>
      <c r="J556" s="849">
        <v>10</v>
      </c>
      <c r="K556" s="849">
        <v>0</v>
      </c>
      <c r="L556" s="849"/>
      <c r="M556" s="849">
        <v>0</v>
      </c>
      <c r="N556" s="849">
        <v>10</v>
      </c>
      <c r="O556" s="849">
        <v>0</v>
      </c>
      <c r="P556" s="837"/>
      <c r="Q556" s="850">
        <v>0</v>
      </c>
    </row>
    <row r="557" spans="1:17" ht="14.4" customHeight="1" x14ac:dyDescent="0.3">
      <c r="A557" s="831" t="s">
        <v>566</v>
      </c>
      <c r="B557" s="832" t="s">
        <v>2918</v>
      </c>
      <c r="C557" s="832" t="s">
        <v>2919</v>
      </c>
      <c r="D557" s="832" t="s">
        <v>3515</v>
      </c>
      <c r="E557" s="832" t="s">
        <v>3512</v>
      </c>
      <c r="F557" s="849">
        <v>10</v>
      </c>
      <c r="G557" s="849">
        <v>0</v>
      </c>
      <c r="H557" s="849"/>
      <c r="I557" s="849">
        <v>0</v>
      </c>
      <c r="J557" s="849">
        <v>12</v>
      </c>
      <c r="K557" s="849">
        <v>0</v>
      </c>
      <c r="L557" s="849"/>
      <c r="M557" s="849">
        <v>0</v>
      </c>
      <c r="N557" s="849">
        <v>10</v>
      </c>
      <c r="O557" s="849">
        <v>0</v>
      </c>
      <c r="P557" s="837"/>
      <c r="Q557" s="850">
        <v>0</v>
      </c>
    </row>
    <row r="558" spans="1:17" ht="14.4" customHeight="1" x14ac:dyDescent="0.3">
      <c r="A558" s="831" t="s">
        <v>566</v>
      </c>
      <c r="B558" s="832" t="s">
        <v>2918</v>
      </c>
      <c r="C558" s="832" t="s">
        <v>2919</v>
      </c>
      <c r="D558" s="832" t="s">
        <v>3516</v>
      </c>
      <c r="E558" s="832" t="s">
        <v>3517</v>
      </c>
      <c r="F558" s="849">
        <v>116</v>
      </c>
      <c r="G558" s="849">
        <v>2780056</v>
      </c>
      <c r="H558" s="849">
        <v>0.81118881118881114</v>
      </c>
      <c r="I558" s="849">
        <v>23966</v>
      </c>
      <c r="J558" s="849">
        <v>143</v>
      </c>
      <c r="K558" s="849">
        <v>3427138</v>
      </c>
      <c r="L558" s="849">
        <v>1</v>
      </c>
      <c r="M558" s="849">
        <v>23966</v>
      </c>
      <c r="N558" s="849">
        <v>109</v>
      </c>
      <c r="O558" s="849">
        <v>2612294</v>
      </c>
      <c r="P558" s="837">
        <v>0.76223776223776218</v>
      </c>
      <c r="Q558" s="850">
        <v>23966</v>
      </c>
    </row>
    <row r="559" spans="1:17" ht="14.4" customHeight="1" x14ac:dyDescent="0.3">
      <c r="A559" s="831" t="s">
        <v>566</v>
      </c>
      <c r="B559" s="832" t="s">
        <v>2918</v>
      </c>
      <c r="C559" s="832" t="s">
        <v>2919</v>
      </c>
      <c r="D559" s="832" t="s">
        <v>3518</v>
      </c>
      <c r="E559" s="832" t="s">
        <v>3519</v>
      </c>
      <c r="F559" s="849"/>
      <c r="G559" s="849"/>
      <c r="H559" s="849"/>
      <c r="I559" s="849"/>
      <c r="J559" s="849"/>
      <c r="K559" s="849"/>
      <c r="L559" s="849"/>
      <c r="M559" s="849"/>
      <c r="N559" s="849">
        <v>1</v>
      </c>
      <c r="O559" s="849">
        <v>6676</v>
      </c>
      <c r="P559" s="837"/>
      <c r="Q559" s="850">
        <v>6676</v>
      </c>
    </row>
    <row r="560" spans="1:17" ht="14.4" customHeight="1" x14ac:dyDescent="0.3">
      <c r="A560" s="831" t="s">
        <v>566</v>
      </c>
      <c r="B560" s="832" t="s">
        <v>2918</v>
      </c>
      <c r="C560" s="832" t="s">
        <v>2919</v>
      </c>
      <c r="D560" s="832" t="s">
        <v>3520</v>
      </c>
      <c r="E560" s="832" t="s">
        <v>3511</v>
      </c>
      <c r="F560" s="849">
        <v>4</v>
      </c>
      <c r="G560" s="849">
        <v>0</v>
      </c>
      <c r="H560" s="849"/>
      <c r="I560" s="849">
        <v>0</v>
      </c>
      <c r="J560" s="849">
        <v>2</v>
      </c>
      <c r="K560" s="849">
        <v>0</v>
      </c>
      <c r="L560" s="849"/>
      <c r="M560" s="849">
        <v>0</v>
      </c>
      <c r="N560" s="849">
        <v>3</v>
      </c>
      <c r="O560" s="849">
        <v>0</v>
      </c>
      <c r="P560" s="837"/>
      <c r="Q560" s="850">
        <v>0</v>
      </c>
    </row>
    <row r="561" spans="1:17" ht="14.4" customHeight="1" x14ac:dyDescent="0.3">
      <c r="A561" s="831" t="s">
        <v>566</v>
      </c>
      <c r="B561" s="832" t="s">
        <v>2918</v>
      </c>
      <c r="C561" s="832" t="s">
        <v>2919</v>
      </c>
      <c r="D561" s="832" t="s">
        <v>3520</v>
      </c>
      <c r="E561" s="832" t="s">
        <v>3512</v>
      </c>
      <c r="F561" s="849">
        <v>5</v>
      </c>
      <c r="G561" s="849">
        <v>0</v>
      </c>
      <c r="H561" s="849"/>
      <c r="I561" s="849">
        <v>0</v>
      </c>
      <c r="J561" s="849">
        <v>7</v>
      </c>
      <c r="K561" s="849">
        <v>0</v>
      </c>
      <c r="L561" s="849"/>
      <c r="M561" s="849">
        <v>0</v>
      </c>
      <c r="N561" s="849">
        <v>3</v>
      </c>
      <c r="O561" s="849">
        <v>0</v>
      </c>
      <c r="P561" s="837"/>
      <c r="Q561" s="850">
        <v>0</v>
      </c>
    </row>
    <row r="562" spans="1:17" ht="14.4" customHeight="1" x14ac:dyDescent="0.3">
      <c r="A562" s="831" t="s">
        <v>566</v>
      </c>
      <c r="B562" s="832" t="s">
        <v>2918</v>
      </c>
      <c r="C562" s="832" t="s">
        <v>2919</v>
      </c>
      <c r="D562" s="832" t="s">
        <v>3521</v>
      </c>
      <c r="E562" s="832" t="s">
        <v>3522</v>
      </c>
      <c r="F562" s="849">
        <v>221</v>
      </c>
      <c r="G562" s="849">
        <v>6180486</v>
      </c>
      <c r="H562" s="849">
        <v>1.1161616161616161</v>
      </c>
      <c r="I562" s="849">
        <v>27966</v>
      </c>
      <c r="J562" s="849">
        <v>198</v>
      </c>
      <c r="K562" s="849">
        <v>5537268</v>
      </c>
      <c r="L562" s="849">
        <v>1</v>
      </c>
      <c r="M562" s="849">
        <v>27966</v>
      </c>
      <c r="N562" s="849">
        <v>131</v>
      </c>
      <c r="O562" s="849">
        <v>3663546</v>
      </c>
      <c r="P562" s="837">
        <v>0.66161616161616166</v>
      </c>
      <c r="Q562" s="850">
        <v>27966</v>
      </c>
    </row>
    <row r="563" spans="1:17" ht="14.4" customHeight="1" x14ac:dyDescent="0.3">
      <c r="A563" s="831" t="s">
        <v>566</v>
      </c>
      <c r="B563" s="832" t="s">
        <v>2918</v>
      </c>
      <c r="C563" s="832" t="s">
        <v>2919</v>
      </c>
      <c r="D563" s="832" t="s">
        <v>3523</v>
      </c>
      <c r="E563" s="832" t="s">
        <v>3524</v>
      </c>
      <c r="F563" s="849">
        <v>7</v>
      </c>
      <c r="G563" s="849">
        <v>8064</v>
      </c>
      <c r="H563" s="849">
        <v>0.7</v>
      </c>
      <c r="I563" s="849">
        <v>1152</v>
      </c>
      <c r="J563" s="849">
        <v>10</v>
      </c>
      <c r="K563" s="849">
        <v>11520</v>
      </c>
      <c r="L563" s="849">
        <v>1</v>
      </c>
      <c r="M563" s="849">
        <v>1152</v>
      </c>
      <c r="N563" s="849"/>
      <c r="O563" s="849"/>
      <c r="P563" s="837"/>
      <c r="Q563" s="850"/>
    </row>
    <row r="564" spans="1:17" ht="14.4" customHeight="1" x14ac:dyDescent="0.3">
      <c r="A564" s="831" t="s">
        <v>566</v>
      </c>
      <c r="B564" s="832" t="s">
        <v>2918</v>
      </c>
      <c r="C564" s="832" t="s">
        <v>2919</v>
      </c>
      <c r="D564" s="832" t="s">
        <v>3523</v>
      </c>
      <c r="E564" s="832" t="s">
        <v>3525</v>
      </c>
      <c r="F564" s="849">
        <v>14</v>
      </c>
      <c r="G564" s="849">
        <v>16128</v>
      </c>
      <c r="H564" s="849"/>
      <c r="I564" s="849">
        <v>1152</v>
      </c>
      <c r="J564" s="849"/>
      <c r="K564" s="849"/>
      <c r="L564" s="849"/>
      <c r="M564" s="849"/>
      <c r="N564" s="849">
        <v>15</v>
      </c>
      <c r="O564" s="849">
        <v>17310</v>
      </c>
      <c r="P564" s="837"/>
      <c r="Q564" s="850">
        <v>1154</v>
      </c>
    </row>
    <row r="565" spans="1:17" ht="14.4" customHeight="1" x14ac:dyDescent="0.3">
      <c r="A565" s="831" t="s">
        <v>566</v>
      </c>
      <c r="B565" s="832" t="s">
        <v>2918</v>
      </c>
      <c r="C565" s="832" t="s">
        <v>2919</v>
      </c>
      <c r="D565" s="832" t="s">
        <v>3526</v>
      </c>
      <c r="E565" s="832" t="s">
        <v>3527</v>
      </c>
      <c r="F565" s="849">
        <v>2</v>
      </c>
      <c r="G565" s="849">
        <v>0</v>
      </c>
      <c r="H565" s="849"/>
      <c r="I565" s="849">
        <v>0</v>
      </c>
      <c r="J565" s="849">
        <v>2</v>
      </c>
      <c r="K565" s="849">
        <v>0</v>
      </c>
      <c r="L565" s="849"/>
      <c r="M565" s="849">
        <v>0</v>
      </c>
      <c r="N565" s="849">
        <v>2</v>
      </c>
      <c r="O565" s="849">
        <v>0</v>
      </c>
      <c r="P565" s="837"/>
      <c r="Q565" s="850">
        <v>0</v>
      </c>
    </row>
    <row r="566" spans="1:17" ht="14.4" customHeight="1" x14ac:dyDescent="0.3">
      <c r="A566" s="831" t="s">
        <v>566</v>
      </c>
      <c r="B566" s="832" t="s">
        <v>2918</v>
      </c>
      <c r="C566" s="832" t="s">
        <v>2919</v>
      </c>
      <c r="D566" s="832" t="s">
        <v>3528</v>
      </c>
      <c r="E566" s="832" t="s">
        <v>3529</v>
      </c>
      <c r="F566" s="849">
        <v>20</v>
      </c>
      <c r="G566" s="849">
        <v>7348</v>
      </c>
      <c r="H566" s="849">
        <v>0.85720951936537559</v>
      </c>
      <c r="I566" s="849">
        <v>367.4</v>
      </c>
      <c r="J566" s="849">
        <v>23</v>
      </c>
      <c r="K566" s="849">
        <v>8572</v>
      </c>
      <c r="L566" s="849">
        <v>1</v>
      </c>
      <c r="M566" s="849">
        <v>372.69565217391306</v>
      </c>
      <c r="N566" s="849">
        <v>29</v>
      </c>
      <c r="O566" s="849">
        <v>10840</v>
      </c>
      <c r="P566" s="837">
        <v>1.2645823611759217</v>
      </c>
      <c r="Q566" s="850">
        <v>373.79310344827587</v>
      </c>
    </row>
    <row r="567" spans="1:17" ht="14.4" customHeight="1" x14ac:dyDescent="0.3">
      <c r="A567" s="831" t="s">
        <v>566</v>
      </c>
      <c r="B567" s="832" t="s">
        <v>2918</v>
      </c>
      <c r="C567" s="832" t="s">
        <v>2919</v>
      </c>
      <c r="D567" s="832" t="s">
        <v>3528</v>
      </c>
      <c r="E567" s="832" t="s">
        <v>3530</v>
      </c>
      <c r="F567" s="849">
        <v>29</v>
      </c>
      <c r="G567" s="849">
        <v>10788</v>
      </c>
      <c r="H567" s="849">
        <v>0.85072155192808141</v>
      </c>
      <c r="I567" s="849">
        <v>372</v>
      </c>
      <c r="J567" s="849">
        <v>34</v>
      </c>
      <c r="K567" s="849">
        <v>12681</v>
      </c>
      <c r="L567" s="849">
        <v>1</v>
      </c>
      <c r="M567" s="849">
        <v>372.97058823529414</v>
      </c>
      <c r="N567" s="849">
        <v>21</v>
      </c>
      <c r="O567" s="849">
        <v>7854</v>
      </c>
      <c r="P567" s="837">
        <v>0.61935178613674002</v>
      </c>
      <c r="Q567" s="850">
        <v>374</v>
      </c>
    </row>
    <row r="568" spans="1:17" ht="14.4" customHeight="1" x14ac:dyDescent="0.3">
      <c r="A568" s="831" t="s">
        <v>566</v>
      </c>
      <c r="B568" s="832" t="s">
        <v>2918</v>
      </c>
      <c r="C568" s="832" t="s">
        <v>2919</v>
      </c>
      <c r="D568" s="832" t="s">
        <v>3098</v>
      </c>
      <c r="E568" s="832" t="s">
        <v>3107</v>
      </c>
      <c r="F568" s="849">
        <v>1</v>
      </c>
      <c r="G568" s="849">
        <v>623</v>
      </c>
      <c r="H568" s="849">
        <v>0.9983974358974359</v>
      </c>
      <c r="I568" s="849">
        <v>623</v>
      </c>
      <c r="J568" s="849">
        <v>1</v>
      </c>
      <c r="K568" s="849">
        <v>624</v>
      </c>
      <c r="L568" s="849">
        <v>1</v>
      </c>
      <c r="M568" s="849">
        <v>624</v>
      </c>
      <c r="N568" s="849">
        <v>1</v>
      </c>
      <c r="O568" s="849">
        <v>625</v>
      </c>
      <c r="P568" s="837">
        <v>1.0016025641025641</v>
      </c>
      <c r="Q568" s="850">
        <v>625</v>
      </c>
    </row>
    <row r="569" spans="1:17" ht="14.4" customHeight="1" x14ac:dyDescent="0.3">
      <c r="A569" s="831" t="s">
        <v>566</v>
      </c>
      <c r="B569" s="832" t="s">
        <v>2918</v>
      </c>
      <c r="C569" s="832" t="s">
        <v>2919</v>
      </c>
      <c r="D569" s="832" t="s">
        <v>3098</v>
      </c>
      <c r="E569" s="832" t="s">
        <v>3099</v>
      </c>
      <c r="F569" s="849">
        <v>1</v>
      </c>
      <c r="G569" s="849">
        <v>623</v>
      </c>
      <c r="H569" s="849">
        <v>0.49919871794871795</v>
      </c>
      <c r="I569" s="849">
        <v>623</v>
      </c>
      <c r="J569" s="849">
        <v>2</v>
      </c>
      <c r="K569" s="849">
        <v>1248</v>
      </c>
      <c r="L569" s="849">
        <v>1</v>
      </c>
      <c r="M569" s="849">
        <v>624</v>
      </c>
      <c r="N569" s="849">
        <v>3</v>
      </c>
      <c r="O569" s="849">
        <v>1875</v>
      </c>
      <c r="P569" s="837">
        <v>1.5024038461538463</v>
      </c>
      <c r="Q569" s="850">
        <v>625</v>
      </c>
    </row>
    <row r="570" spans="1:17" ht="14.4" customHeight="1" x14ac:dyDescent="0.3">
      <c r="A570" s="831" t="s">
        <v>566</v>
      </c>
      <c r="B570" s="832" t="s">
        <v>2918</v>
      </c>
      <c r="C570" s="832" t="s">
        <v>2919</v>
      </c>
      <c r="D570" s="832" t="s">
        <v>3100</v>
      </c>
      <c r="E570" s="832" t="s">
        <v>3107</v>
      </c>
      <c r="F570" s="849"/>
      <c r="G570" s="849"/>
      <c r="H570" s="849"/>
      <c r="I570" s="849"/>
      <c r="J570" s="849">
        <v>1</v>
      </c>
      <c r="K570" s="849">
        <v>538</v>
      </c>
      <c r="L570" s="849">
        <v>1</v>
      </c>
      <c r="M570" s="849">
        <v>538</v>
      </c>
      <c r="N570" s="849">
        <v>1</v>
      </c>
      <c r="O570" s="849">
        <v>539</v>
      </c>
      <c r="P570" s="837">
        <v>1.0018587360594795</v>
      </c>
      <c r="Q570" s="850">
        <v>539</v>
      </c>
    </row>
    <row r="571" spans="1:17" ht="14.4" customHeight="1" x14ac:dyDescent="0.3">
      <c r="A571" s="831" t="s">
        <v>566</v>
      </c>
      <c r="B571" s="832" t="s">
        <v>2918</v>
      </c>
      <c r="C571" s="832" t="s">
        <v>2919</v>
      </c>
      <c r="D571" s="832" t="s">
        <v>3100</v>
      </c>
      <c r="E571" s="832" t="s">
        <v>3099</v>
      </c>
      <c r="F571" s="849">
        <v>1</v>
      </c>
      <c r="G571" s="849">
        <v>537</v>
      </c>
      <c r="H571" s="849">
        <v>0.49907063197026025</v>
      </c>
      <c r="I571" s="849">
        <v>537</v>
      </c>
      <c r="J571" s="849">
        <v>2</v>
      </c>
      <c r="K571" s="849">
        <v>1076</v>
      </c>
      <c r="L571" s="849">
        <v>1</v>
      </c>
      <c r="M571" s="849">
        <v>538</v>
      </c>
      <c r="N571" s="849">
        <v>0</v>
      </c>
      <c r="O571" s="849">
        <v>0</v>
      </c>
      <c r="P571" s="837">
        <v>0</v>
      </c>
      <c r="Q571" s="850"/>
    </row>
    <row r="572" spans="1:17" ht="14.4" customHeight="1" x14ac:dyDescent="0.3">
      <c r="A572" s="831" t="s">
        <v>566</v>
      </c>
      <c r="B572" s="832" t="s">
        <v>2918</v>
      </c>
      <c r="C572" s="832" t="s">
        <v>2919</v>
      </c>
      <c r="D572" s="832" t="s">
        <v>3531</v>
      </c>
      <c r="E572" s="832" t="s">
        <v>3511</v>
      </c>
      <c r="F572" s="849"/>
      <c r="G572" s="849"/>
      <c r="H572" s="849"/>
      <c r="I572" s="849"/>
      <c r="J572" s="849">
        <v>1</v>
      </c>
      <c r="K572" s="849">
        <v>0</v>
      </c>
      <c r="L572" s="849"/>
      <c r="M572" s="849">
        <v>0</v>
      </c>
      <c r="N572" s="849"/>
      <c r="O572" s="849"/>
      <c r="P572" s="837"/>
      <c r="Q572" s="850"/>
    </row>
    <row r="573" spans="1:17" ht="14.4" customHeight="1" x14ac:dyDescent="0.3">
      <c r="A573" s="831" t="s">
        <v>566</v>
      </c>
      <c r="B573" s="832" t="s">
        <v>2918</v>
      </c>
      <c r="C573" s="832" t="s">
        <v>2919</v>
      </c>
      <c r="D573" s="832" t="s">
        <v>3531</v>
      </c>
      <c r="E573" s="832" t="s">
        <v>3512</v>
      </c>
      <c r="F573" s="849">
        <v>1</v>
      </c>
      <c r="G573" s="849">
        <v>0</v>
      </c>
      <c r="H573" s="849"/>
      <c r="I573" s="849">
        <v>0</v>
      </c>
      <c r="J573" s="849">
        <v>1</v>
      </c>
      <c r="K573" s="849">
        <v>0</v>
      </c>
      <c r="L573" s="849"/>
      <c r="M573" s="849">
        <v>0</v>
      </c>
      <c r="N573" s="849"/>
      <c r="O573" s="849"/>
      <c r="P573" s="837"/>
      <c r="Q573" s="850"/>
    </row>
    <row r="574" spans="1:17" ht="14.4" customHeight="1" x14ac:dyDescent="0.3">
      <c r="A574" s="831" t="s">
        <v>566</v>
      </c>
      <c r="B574" s="832" t="s">
        <v>2918</v>
      </c>
      <c r="C574" s="832" t="s">
        <v>2919</v>
      </c>
      <c r="D574" s="832" t="s">
        <v>2920</v>
      </c>
      <c r="E574" s="832" t="s">
        <v>2922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0</v>
      </c>
      <c r="P574" s="837"/>
      <c r="Q574" s="850">
        <v>0</v>
      </c>
    </row>
    <row r="575" spans="1:17" ht="14.4" customHeight="1" x14ac:dyDescent="0.3">
      <c r="A575" s="831" t="s">
        <v>3532</v>
      </c>
      <c r="B575" s="832" t="s">
        <v>2924</v>
      </c>
      <c r="C575" s="832" t="s">
        <v>2949</v>
      </c>
      <c r="D575" s="832" t="s">
        <v>3016</v>
      </c>
      <c r="E575" s="832" t="s">
        <v>3017</v>
      </c>
      <c r="F575" s="849">
        <v>77</v>
      </c>
      <c r="G575" s="849">
        <v>69665.75</v>
      </c>
      <c r="H575" s="849">
        <v>1</v>
      </c>
      <c r="I575" s="849">
        <v>904.75</v>
      </c>
      <c r="J575" s="849">
        <v>77</v>
      </c>
      <c r="K575" s="849">
        <v>69665.75</v>
      </c>
      <c r="L575" s="849">
        <v>1</v>
      </c>
      <c r="M575" s="849">
        <v>904.75</v>
      </c>
      <c r="N575" s="849">
        <v>66</v>
      </c>
      <c r="O575" s="849">
        <v>59713.5</v>
      </c>
      <c r="P575" s="837">
        <v>0.8571428571428571</v>
      </c>
      <c r="Q575" s="850">
        <v>904.75</v>
      </c>
    </row>
    <row r="576" spans="1:17" ht="14.4" customHeight="1" x14ac:dyDescent="0.3">
      <c r="A576" s="831" t="s">
        <v>3532</v>
      </c>
      <c r="B576" s="832" t="s">
        <v>2924</v>
      </c>
      <c r="C576" s="832" t="s">
        <v>2949</v>
      </c>
      <c r="D576" s="832" t="s">
        <v>2956</v>
      </c>
      <c r="E576" s="832" t="s">
        <v>2957</v>
      </c>
      <c r="F576" s="849">
        <v>1</v>
      </c>
      <c r="G576" s="849">
        <v>242.64</v>
      </c>
      <c r="H576" s="849"/>
      <c r="I576" s="849">
        <v>242.64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3532</v>
      </c>
      <c r="B577" s="832" t="s">
        <v>2924</v>
      </c>
      <c r="C577" s="832" t="s">
        <v>2919</v>
      </c>
      <c r="D577" s="832" t="s">
        <v>3083</v>
      </c>
      <c r="E577" s="832" t="s">
        <v>3102</v>
      </c>
      <c r="F577" s="849"/>
      <c r="G577" s="849"/>
      <c r="H577" s="849"/>
      <c r="I577" s="849"/>
      <c r="J577" s="849">
        <v>1</v>
      </c>
      <c r="K577" s="849">
        <v>196</v>
      </c>
      <c r="L577" s="849">
        <v>1</v>
      </c>
      <c r="M577" s="849">
        <v>196</v>
      </c>
      <c r="N577" s="849">
        <v>1</v>
      </c>
      <c r="O577" s="849">
        <v>196</v>
      </c>
      <c r="P577" s="837">
        <v>1</v>
      </c>
      <c r="Q577" s="850">
        <v>196</v>
      </c>
    </row>
    <row r="578" spans="1:17" ht="14.4" customHeight="1" x14ac:dyDescent="0.3">
      <c r="A578" s="831" t="s">
        <v>3532</v>
      </c>
      <c r="B578" s="832" t="s">
        <v>2924</v>
      </c>
      <c r="C578" s="832" t="s">
        <v>2919</v>
      </c>
      <c r="D578" s="832" t="s">
        <v>3083</v>
      </c>
      <c r="E578" s="832" t="s">
        <v>3084</v>
      </c>
      <c r="F578" s="849"/>
      <c r="G578" s="849"/>
      <c r="H578" s="849"/>
      <c r="I578" s="849"/>
      <c r="J578" s="849">
        <v>1</v>
      </c>
      <c r="K578" s="849">
        <v>196</v>
      </c>
      <c r="L578" s="849">
        <v>1</v>
      </c>
      <c r="M578" s="849">
        <v>196</v>
      </c>
      <c r="N578" s="849">
        <v>2</v>
      </c>
      <c r="O578" s="849">
        <v>392</v>
      </c>
      <c r="P578" s="837">
        <v>2</v>
      </c>
      <c r="Q578" s="850">
        <v>196</v>
      </c>
    </row>
    <row r="579" spans="1:17" ht="14.4" customHeight="1" x14ac:dyDescent="0.3">
      <c r="A579" s="831" t="s">
        <v>3532</v>
      </c>
      <c r="B579" s="832" t="s">
        <v>2924</v>
      </c>
      <c r="C579" s="832" t="s">
        <v>2919</v>
      </c>
      <c r="D579" s="832" t="s">
        <v>2969</v>
      </c>
      <c r="E579" s="832" t="s">
        <v>2970</v>
      </c>
      <c r="F579" s="849"/>
      <c r="G579" s="849"/>
      <c r="H579" s="849"/>
      <c r="I579" s="849"/>
      <c r="J579" s="849">
        <v>1</v>
      </c>
      <c r="K579" s="849">
        <v>37</v>
      </c>
      <c r="L579" s="849">
        <v>1</v>
      </c>
      <c r="M579" s="849">
        <v>37</v>
      </c>
      <c r="N579" s="849"/>
      <c r="O579" s="849"/>
      <c r="P579" s="837"/>
      <c r="Q579" s="850"/>
    </row>
    <row r="580" spans="1:17" ht="14.4" customHeight="1" x14ac:dyDescent="0.3">
      <c r="A580" s="831" t="s">
        <v>3532</v>
      </c>
      <c r="B580" s="832" t="s">
        <v>2924</v>
      </c>
      <c r="C580" s="832" t="s">
        <v>2919</v>
      </c>
      <c r="D580" s="832" t="s">
        <v>2969</v>
      </c>
      <c r="E580" s="832" t="s">
        <v>2971</v>
      </c>
      <c r="F580" s="849"/>
      <c r="G580" s="849"/>
      <c r="H580" s="849"/>
      <c r="I580" s="849"/>
      <c r="J580" s="849">
        <v>1</v>
      </c>
      <c r="K580" s="849">
        <v>37</v>
      </c>
      <c r="L580" s="849">
        <v>1</v>
      </c>
      <c r="M580" s="849">
        <v>37</v>
      </c>
      <c r="N580" s="849"/>
      <c r="O580" s="849"/>
      <c r="P580" s="837"/>
      <c r="Q580" s="850"/>
    </row>
    <row r="581" spans="1:17" ht="14.4" customHeight="1" x14ac:dyDescent="0.3">
      <c r="A581" s="831" t="s">
        <v>3532</v>
      </c>
      <c r="B581" s="832" t="s">
        <v>2924</v>
      </c>
      <c r="C581" s="832" t="s">
        <v>2919</v>
      </c>
      <c r="D581" s="832" t="s">
        <v>2978</v>
      </c>
      <c r="E581" s="832" t="s">
        <v>2979</v>
      </c>
      <c r="F581" s="849">
        <v>236</v>
      </c>
      <c r="G581" s="849">
        <v>59236</v>
      </c>
      <c r="H581" s="849">
        <v>0.95934959349593496</v>
      </c>
      <c r="I581" s="849">
        <v>251</v>
      </c>
      <c r="J581" s="849">
        <v>246</v>
      </c>
      <c r="K581" s="849">
        <v>61746</v>
      </c>
      <c r="L581" s="849">
        <v>1</v>
      </c>
      <c r="M581" s="849">
        <v>251</v>
      </c>
      <c r="N581" s="849">
        <v>235</v>
      </c>
      <c r="O581" s="849">
        <v>59220</v>
      </c>
      <c r="P581" s="837">
        <v>0.95909046739869785</v>
      </c>
      <c r="Q581" s="850">
        <v>252</v>
      </c>
    </row>
    <row r="582" spans="1:17" ht="14.4" customHeight="1" x14ac:dyDescent="0.3">
      <c r="A582" s="831" t="s">
        <v>3532</v>
      </c>
      <c r="B582" s="832" t="s">
        <v>2924</v>
      </c>
      <c r="C582" s="832" t="s">
        <v>2919</v>
      </c>
      <c r="D582" s="832" t="s">
        <v>2978</v>
      </c>
      <c r="E582" s="832" t="s">
        <v>2980</v>
      </c>
      <c r="F582" s="849">
        <v>328</v>
      </c>
      <c r="G582" s="849">
        <v>82328</v>
      </c>
      <c r="H582" s="849">
        <v>1.1884057971014492</v>
      </c>
      <c r="I582" s="849">
        <v>251</v>
      </c>
      <c r="J582" s="849">
        <v>276</v>
      </c>
      <c r="K582" s="849">
        <v>69276</v>
      </c>
      <c r="L582" s="849">
        <v>1</v>
      </c>
      <c r="M582" s="849">
        <v>251</v>
      </c>
      <c r="N582" s="849">
        <v>322</v>
      </c>
      <c r="O582" s="849">
        <v>81144</v>
      </c>
      <c r="P582" s="837">
        <v>1.1713147410358566</v>
      </c>
      <c r="Q582" s="850">
        <v>252</v>
      </c>
    </row>
    <row r="583" spans="1:17" ht="14.4" customHeight="1" x14ac:dyDescent="0.3">
      <c r="A583" s="831" t="s">
        <v>3532</v>
      </c>
      <c r="B583" s="832" t="s">
        <v>2924</v>
      </c>
      <c r="C583" s="832" t="s">
        <v>2919</v>
      </c>
      <c r="D583" s="832" t="s">
        <v>3018</v>
      </c>
      <c r="E583" s="832" t="s">
        <v>3019</v>
      </c>
      <c r="F583" s="849">
        <v>136</v>
      </c>
      <c r="G583" s="849">
        <v>17136</v>
      </c>
      <c r="H583" s="849">
        <v>0.88888888888888884</v>
      </c>
      <c r="I583" s="849">
        <v>126</v>
      </c>
      <c r="J583" s="849">
        <v>153</v>
      </c>
      <c r="K583" s="849">
        <v>19278</v>
      </c>
      <c r="L583" s="849">
        <v>1</v>
      </c>
      <c r="M583" s="849">
        <v>126</v>
      </c>
      <c r="N583" s="849">
        <v>153</v>
      </c>
      <c r="O583" s="849">
        <v>19431</v>
      </c>
      <c r="P583" s="837">
        <v>1.0079365079365079</v>
      </c>
      <c r="Q583" s="850">
        <v>127</v>
      </c>
    </row>
    <row r="584" spans="1:17" ht="14.4" customHeight="1" x14ac:dyDescent="0.3">
      <c r="A584" s="831" t="s">
        <v>3532</v>
      </c>
      <c r="B584" s="832" t="s">
        <v>2924</v>
      </c>
      <c r="C584" s="832" t="s">
        <v>2919</v>
      </c>
      <c r="D584" s="832" t="s">
        <v>3018</v>
      </c>
      <c r="E584" s="832" t="s">
        <v>3020</v>
      </c>
      <c r="F584" s="849">
        <v>215</v>
      </c>
      <c r="G584" s="849">
        <v>27090</v>
      </c>
      <c r="H584" s="849">
        <v>1.2797619047619047</v>
      </c>
      <c r="I584" s="849">
        <v>126</v>
      </c>
      <c r="J584" s="849">
        <v>168</v>
      </c>
      <c r="K584" s="849">
        <v>21168</v>
      </c>
      <c r="L584" s="849">
        <v>1</v>
      </c>
      <c r="M584" s="849">
        <v>126</v>
      </c>
      <c r="N584" s="849">
        <v>232</v>
      </c>
      <c r="O584" s="849">
        <v>29464</v>
      </c>
      <c r="P584" s="837">
        <v>1.3919123204837491</v>
      </c>
      <c r="Q584" s="850">
        <v>127</v>
      </c>
    </row>
    <row r="585" spans="1:17" ht="14.4" customHeight="1" x14ac:dyDescent="0.3">
      <c r="A585" s="831" t="s">
        <v>3532</v>
      </c>
      <c r="B585" s="832" t="s">
        <v>2924</v>
      </c>
      <c r="C585" s="832" t="s">
        <v>2919</v>
      </c>
      <c r="D585" s="832" t="s">
        <v>3021</v>
      </c>
      <c r="E585" s="832" t="s">
        <v>3022</v>
      </c>
      <c r="F585" s="849"/>
      <c r="G585" s="849"/>
      <c r="H585" s="849"/>
      <c r="I585" s="849"/>
      <c r="J585" s="849"/>
      <c r="K585" s="849"/>
      <c r="L585" s="849"/>
      <c r="M585" s="849"/>
      <c r="N585" s="849">
        <v>1</v>
      </c>
      <c r="O585" s="849">
        <v>332</v>
      </c>
      <c r="P585" s="837"/>
      <c r="Q585" s="850">
        <v>332</v>
      </c>
    </row>
    <row r="586" spans="1:17" ht="14.4" customHeight="1" x14ac:dyDescent="0.3">
      <c r="A586" s="831" t="s">
        <v>3532</v>
      </c>
      <c r="B586" s="832" t="s">
        <v>2924</v>
      </c>
      <c r="C586" s="832" t="s">
        <v>2919</v>
      </c>
      <c r="D586" s="832" t="s">
        <v>3023</v>
      </c>
      <c r="E586" s="832" t="s">
        <v>3024</v>
      </c>
      <c r="F586" s="849">
        <v>13</v>
      </c>
      <c r="G586" s="849">
        <v>6435</v>
      </c>
      <c r="H586" s="849">
        <v>3.25</v>
      </c>
      <c r="I586" s="849">
        <v>495</v>
      </c>
      <c r="J586" s="849">
        <v>4</v>
      </c>
      <c r="K586" s="849">
        <v>1980</v>
      </c>
      <c r="L586" s="849">
        <v>1</v>
      </c>
      <c r="M586" s="849">
        <v>495</v>
      </c>
      <c r="N586" s="849">
        <v>3</v>
      </c>
      <c r="O586" s="849">
        <v>1488</v>
      </c>
      <c r="P586" s="837">
        <v>0.75151515151515147</v>
      </c>
      <c r="Q586" s="850">
        <v>496</v>
      </c>
    </row>
    <row r="587" spans="1:17" ht="14.4" customHeight="1" x14ac:dyDescent="0.3">
      <c r="A587" s="831" t="s">
        <v>3532</v>
      </c>
      <c r="B587" s="832" t="s">
        <v>2924</v>
      </c>
      <c r="C587" s="832" t="s">
        <v>2919</v>
      </c>
      <c r="D587" s="832" t="s">
        <v>3023</v>
      </c>
      <c r="E587" s="832" t="s">
        <v>3025</v>
      </c>
      <c r="F587" s="849">
        <v>14</v>
      </c>
      <c r="G587" s="849">
        <v>6930</v>
      </c>
      <c r="H587" s="849">
        <v>0.45161290322580644</v>
      </c>
      <c r="I587" s="849">
        <v>495</v>
      </c>
      <c r="J587" s="849">
        <v>31</v>
      </c>
      <c r="K587" s="849">
        <v>15345</v>
      </c>
      <c r="L587" s="849">
        <v>1</v>
      </c>
      <c r="M587" s="849">
        <v>495</v>
      </c>
      <c r="N587" s="849">
        <v>8</v>
      </c>
      <c r="O587" s="849">
        <v>3968</v>
      </c>
      <c r="P587" s="837">
        <v>0.25858585858585859</v>
      </c>
      <c r="Q587" s="850">
        <v>496</v>
      </c>
    </row>
    <row r="588" spans="1:17" ht="14.4" customHeight="1" x14ac:dyDescent="0.3">
      <c r="A588" s="831" t="s">
        <v>3532</v>
      </c>
      <c r="B588" s="832" t="s">
        <v>2924</v>
      </c>
      <c r="C588" s="832" t="s">
        <v>2919</v>
      </c>
      <c r="D588" s="832" t="s">
        <v>3103</v>
      </c>
      <c r="E588" s="832" t="s">
        <v>3028</v>
      </c>
      <c r="F588" s="849">
        <v>2</v>
      </c>
      <c r="G588" s="849">
        <v>1376</v>
      </c>
      <c r="H588" s="849">
        <v>0.13333333333333333</v>
      </c>
      <c r="I588" s="849">
        <v>688</v>
      </c>
      <c r="J588" s="849">
        <v>15</v>
      </c>
      <c r="K588" s="849">
        <v>10320</v>
      </c>
      <c r="L588" s="849">
        <v>1</v>
      </c>
      <c r="M588" s="849">
        <v>688</v>
      </c>
      <c r="N588" s="849">
        <v>2</v>
      </c>
      <c r="O588" s="849">
        <v>1378</v>
      </c>
      <c r="P588" s="837">
        <v>0.13352713178294573</v>
      </c>
      <c r="Q588" s="850">
        <v>689</v>
      </c>
    </row>
    <row r="589" spans="1:17" ht="14.4" customHeight="1" x14ac:dyDescent="0.3">
      <c r="A589" s="831" t="s">
        <v>3532</v>
      </c>
      <c r="B589" s="832" t="s">
        <v>2924</v>
      </c>
      <c r="C589" s="832" t="s">
        <v>2919</v>
      </c>
      <c r="D589" s="832" t="s">
        <v>3533</v>
      </c>
      <c r="E589" s="832" t="s">
        <v>3035</v>
      </c>
      <c r="F589" s="849">
        <v>114</v>
      </c>
      <c r="G589" s="849">
        <v>86640</v>
      </c>
      <c r="H589" s="849">
        <v>1.9655172413793103</v>
      </c>
      <c r="I589" s="849">
        <v>760</v>
      </c>
      <c r="J589" s="849">
        <v>58</v>
      </c>
      <c r="K589" s="849">
        <v>44080</v>
      </c>
      <c r="L589" s="849">
        <v>1</v>
      </c>
      <c r="M589" s="849">
        <v>760</v>
      </c>
      <c r="N589" s="849">
        <v>72</v>
      </c>
      <c r="O589" s="849">
        <v>54792</v>
      </c>
      <c r="P589" s="837">
        <v>1.2430127041742287</v>
      </c>
      <c r="Q589" s="850">
        <v>761</v>
      </c>
    </row>
    <row r="590" spans="1:17" ht="14.4" customHeight="1" x14ac:dyDescent="0.3">
      <c r="A590" s="831" t="s">
        <v>3532</v>
      </c>
      <c r="B590" s="832" t="s">
        <v>2924</v>
      </c>
      <c r="C590" s="832" t="s">
        <v>2919</v>
      </c>
      <c r="D590" s="832" t="s">
        <v>3026</v>
      </c>
      <c r="E590" s="832" t="s">
        <v>3024</v>
      </c>
      <c r="F590" s="849">
        <v>37</v>
      </c>
      <c r="G590" s="849">
        <v>21016</v>
      </c>
      <c r="H590" s="849">
        <v>5.2857142857142856</v>
      </c>
      <c r="I590" s="849">
        <v>568</v>
      </c>
      <c r="J590" s="849">
        <v>7</v>
      </c>
      <c r="K590" s="849">
        <v>3976</v>
      </c>
      <c r="L590" s="849">
        <v>1</v>
      </c>
      <c r="M590" s="849">
        <v>568</v>
      </c>
      <c r="N590" s="849">
        <v>9</v>
      </c>
      <c r="O590" s="849">
        <v>5121</v>
      </c>
      <c r="P590" s="837">
        <v>1.2879778672032194</v>
      </c>
      <c r="Q590" s="850">
        <v>569</v>
      </c>
    </row>
    <row r="591" spans="1:17" ht="14.4" customHeight="1" x14ac:dyDescent="0.3">
      <c r="A591" s="831" t="s">
        <v>3532</v>
      </c>
      <c r="B591" s="832" t="s">
        <v>2924</v>
      </c>
      <c r="C591" s="832" t="s">
        <v>2919</v>
      </c>
      <c r="D591" s="832" t="s">
        <v>3026</v>
      </c>
      <c r="E591" s="832" t="s">
        <v>3025</v>
      </c>
      <c r="F591" s="849">
        <v>26</v>
      </c>
      <c r="G591" s="849">
        <v>14768</v>
      </c>
      <c r="H591" s="849">
        <v>2.6</v>
      </c>
      <c r="I591" s="849">
        <v>568</v>
      </c>
      <c r="J591" s="849">
        <v>10</v>
      </c>
      <c r="K591" s="849">
        <v>5680</v>
      </c>
      <c r="L591" s="849">
        <v>1</v>
      </c>
      <c r="M591" s="849">
        <v>568</v>
      </c>
      <c r="N591" s="849">
        <v>37</v>
      </c>
      <c r="O591" s="849">
        <v>21053</v>
      </c>
      <c r="P591" s="837">
        <v>3.7065140845070421</v>
      </c>
      <c r="Q591" s="850">
        <v>569</v>
      </c>
    </row>
    <row r="592" spans="1:17" ht="14.4" customHeight="1" x14ac:dyDescent="0.3">
      <c r="A592" s="831" t="s">
        <v>3532</v>
      </c>
      <c r="B592" s="832" t="s">
        <v>2924</v>
      </c>
      <c r="C592" s="832" t="s">
        <v>2919</v>
      </c>
      <c r="D592" s="832" t="s">
        <v>3027</v>
      </c>
      <c r="E592" s="832" t="s">
        <v>3028</v>
      </c>
      <c r="F592" s="849">
        <v>35</v>
      </c>
      <c r="G592" s="849">
        <v>26635</v>
      </c>
      <c r="H592" s="849">
        <v>0.77777777777777779</v>
      </c>
      <c r="I592" s="849">
        <v>761</v>
      </c>
      <c r="J592" s="849">
        <v>45</v>
      </c>
      <c r="K592" s="849">
        <v>34245</v>
      </c>
      <c r="L592" s="849">
        <v>1</v>
      </c>
      <c r="M592" s="849">
        <v>761</v>
      </c>
      <c r="N592" s="849">
        <v>31</v>
      </c>
      <c r="O592" s="849">
        <v>23622</v>
      </c>
      <c r="P592" s="837">
        <v>0.68979413053000438</v>
      </c>
      <c r="Q592" s="850">
        <v>762</v>
      </c>
    </row>
    <row r="593" spans="1:17" ht="14.4" customHeight="1" x14ac:dyDescent="0.3">
      <c r="A593" s="831" t="s">
        <v>3532</v>
      </c>
      <c r="B593" s="832" t="s">
        <v>2924</v>
      </c>
      <c r="C593" s="832" t="s">
        <v>2919</v>
      </c>
      <c r="D593" s="832" t="s">
        <v>3087</v>
      </c>
      <c r="E593" s="832" t="s">
        <v>3088</v>
      </c>
      <c r="F593" s="849">
        <v>129</v>
      </c>
      <c r="G593" s="849">
        <v>105522</v>
      </c>
      <c r="H593" s="849">
        <v>0.67894736842105263</v>
      </c>
      <c r="I593" s="849">
        <v>818</v>
      </c>
      <c r="J593" s="849">
        <v>190</v>
      </c>
      <c r="K593" s="849">
        <v>155420</v>
      </c>
      <c r="L593" s="849">
        <v>1</v>
      </c>
      <c r="M593" s="849">
        <v>818</v>
      </c>
      <c r="N593" s="849">
        <v>243</v>
      </c>
      <c r="O593" s="849">
        <v>199017</v>
      </c>
      <c r="P593" s="837">
        <v>1.2805108737614206</v>
      </c>
      <c r="Q593" s="850">
        <v>819</v>
      </c>
    </row>
    <row r="594" spans="1:17" ht="14.4" customHeight="1" x14ac:dyDescent="0.3">
      <c r="A594" s="831" t="s">
        <v>3532</v>
      </c>
      <c r="B594" s="832" t="s">
        <v>2924</v>
      </c>
      <c r="C594" s="832" t="s">
        <v>2919</v>
      </c>
      <c r="D594" s="832" t="s">
        <v>3087</v>
      </c>
      <c r="E594" s="832" t="s">
        <v>3089</v>
      </c>
      <c r="F594" s="849">
        <v>221</v>
      </c>
      <c r="G594" s="849">
        <v>180778</v>
      </c>
      <c r="H594" s="849">
        <v>0.8875502008032129</v>
      </c>
      <c r="I594" s="849">
        <v>818</v>
      </c>
      <c r="J594" s="849">
        <v>249</v>
      </c>
      <c r="K594" s="849">
        <v>203682</v>
      </c>
      <c r="L594" s="849">
        <v>1</v>
      </c>
      <c r="M594" s="849">
        <v>818</v>
      </c>
      <c r="N594" s="849">
        <v>278</v>
      </c>
      <c r="O594" s="849">
        <v>227682</v>
      </c>
      <c r="P594" s="837">
        <v>1.1178307361475242</v>
      </c>
      <c r="Q594" s="850">
        <v>819</v>
      </c>
    </row>
    <row r="595" spans="1:17" ht="14.4" customHeight="1" x14ac:dyDescent="0.3">
      <c r="A595" s="831" t="s">
        <v>3532</v>
      </c>
      <c r="B595" s="832" t="s">
        <v>2924</v>
      </c>
      <c r="C595" s="832" t="s">
        <v>2919</v>
      </c>
      <c r="D595" s="832" t="s">
        <v>3029</v>
      </c>
      <c r="E595" s="832" t="s">
        <v>3031</v>
      </c>
      <c r="F595" s="849">
        <v>2</v>
      </c>
      <c r="G595" s="849">
        <v>924</v>
      </c>
      <c r="H595" s="849">
        <v>2</v>
      </c>
      <c r="I595" s="849">
        <v>462</v>
      </c>
      <c r="J595" s="849">
        <v>1</v>
      </c>
      <c r="K595" s="849">
        <v>462</v>
      </c>
      <c r="L595" s="849">
        <v>1</v>
      </c>
      <c r="M595" s="849">
        <v>462</v>
      </c>
      <c r="N595" s="849">
        <v>2</v>
      </c>
      <c r="O595" s="849">
        <v>928</v>
      </c>
      <c r="P595" s="837">
        <v>2.0086580086580086</v>
      </c>
      <c r="Q595" s="850">
        <v>464</v>
      </c>
    </row>
    <row r="596" spans="1:17" ht="14.4" customHeight="1" x14ac:dyDescent="0.3">
      <c r="A596" s="831" t="s">
        <v>3532</v>
      </c>
      <c r="B596" s="832" t="s">
        <v>2924</v>
      </c>
      <c r="C596" s="832" t="s">
        <v>2919</v>
      </c>
      <c r="D596" s="832" t="s">
        <v>3033</v>
      </c>
      <c r="E596" s="832" t="s">
        <v>3006</v>
      </c>
      <c r="F596" s="849">
        <v>46</v>
      </c>
      <c r="G596" s="849">
        <v>33488</v>
      </c>
      <c r="H596" s="849">
        <v>0.90196078431372551</v>
      </c>
      <c r="I596" s="849">
        <v>728</v>
      </c>
      <c r="J596" s="849">
        <v>51</v>
      </c>
      <c r="K596" s="849">
        <v>37128</v>
      </c>
      <c r="L596" s="849">
        <v>1</v>
      </c>
      <c r="M596" s="849">
        <v>728</v>
      </c>
      <c r="N596" s="849">
        <v>37</v>
      </c>
      <c r="O596" s="849">
        <v>27010</v>
      </c>
      <c r="P596" s="837">
        <v>0.72748330101271275</v>
      </c>
      <c r="Q596" s="850">
        <v>730</v>
      </c>
    </row>
    <row r="597" spans="1:17" ht="14.4" customHeight="1" x14ac:dyDescent="0.3">
      <c r="A597" s="831" t="s">
        <v>3532</v>
      </c>
      <c r="B597" s="832" t="s">
        <v>2924</v>
      </c>
      <c r="C597" s="832" t="s">
        <v>2919</v>
      </c>
      <c r="D597" s="832" t="s">
        <v>3036</v>
      </c>
      <c r="E597" s="832" t="s">
        <v>3037</v>
      </c>
      <c r="F597" s="849">
        <v>78</v>
      </c>
      <c r="G597" s="849">
        <v>16770</v>
      </c>
      <c r="H597" s="849">
        <v>1.0263157894736843</v>
      </c>
      <c r="I597" s="849">
        <v>215</v>
      </c>
      <c r="J597" s="849">
        <v>76</v>
      </c>
      <c r="K597" s="849">
        <v>16340</v>
      </c>
      <c r="L597" s="849">
        <v>1</v>
      </c>
      <c r="M597" s="849">
        <v>215</v>
      </c>
      <c r="N597" s="849">
        <v>87</v>
      </c>
      <c r="O597" s="849">
        <v>18705</v>
      </c>
      <c r="P597" s="837">
        <v>1.1447368421052631</v>
      </c>
      <c r="Q597" s="850">
        <v>215</v>
      </c>
    </row>
    <row r="598" spans="1:17" ht="14.4" customHeight="1" x14ac:dyDescent="0.3">
      <c r="A598" s="831" t="s">
        <v>3532</v>
      </c>
      <c r="B598" s="832" t="s">
        <v>2924</v>
      </c>
      <c r="C598" s="832" t="s">
        <v>2919</v>
      </c>
      <c r="D598" s="832" t="s">
        <v>3036</v>
      </c>
      <c r="E598" s="832" t="s">
        <v>3038</v>
      </c>
      <c r="F598" s="849">
        <v>96</v>
      </c>
      <c r="G598" s="849">
        <v>20640</v>
      </c>
      <c r="H598" s="849">
        <v>1.0105263157894737</v>
      </c>
      <c r="I598" s="849">
        <v>215</v>
      </c>
      <c r="J598" s="849">
        <v>95</v>
      </c>
      <c r="K598" s="849">
        <v>20425</v>
      </c>
      <c r="L598" s="849">
        <v>1</v>
      </c>
      <c r="M598" s="849">
        <v>215</v>
      </c>
      <c r="N598" s="849">
        <v>105</v>
      </c>
      <c r="O598" s="849">
        <v>22575</v>
      </c>
      <c r="P598" s="837">
        <v>1.1052631578947369</v>
      </c>
      <c r="Q598" s="850">
        <v>215</v>
      </c>
    </row>
    <row r="599" spans="1:17" ht="14.4" customHeight="1" x14ac:dyDescent="0.3">
      <c r="A599" s="831" t="s">
        <v>3532</v>
      </c>
      <c r="B599" s="832" t="s">
        <v>2924</v>
      </c>
      <c r="C599" s="832" t="s">
        <v>2919</v>
      </c>
      <c r="D599" s="832" t="s">
        <v>2981</v>
      </c>
      <c r="E599" s="832" t="s">
        <v>2983</v>
      </c>
      <c r="F599" s="849"/>
      <c r="G599" s="849"/>
      <c r="H599" s="849"/>
      <c r="I599" s="849"/>
      <c r="J599" s="849">
        <v>1</v>
      </c>
      <c r="K599" s="849">
        <v>701</v>
      </c>
      <c r="L599" s="849">
        <v>1</v>
      </c>
      <c r="M599" s="849">
        <v>701</v>
      </c>
      <c r="N599" s="849"/>
      <c r="O599" s="849"/>
      <c r="P599" s="837"/>
      <c r="Q599" s="850"/>
    </row>
    <row r="600" spans="1:17" ht="14.4" customHeight="1" x14ac:dyDescent="0.3">
      <c r="A600" s="831" t="s">
        <v>3532</v>
      </c>
      <c r="B600" s="832" t="s">
        <v>2924</v>
      </c>
      <c r="C600" s="832" t="s">
        <v>2919</v>
      </c>
      <c r="D600" s="832" t="s">
        <v>2984</v>
      </c>
      <c r="E600" s="832" t="s">
        <v>2986</v>
      </c>
      <c r="F600" s="849"/>
      <c r="G600" s="849"/>
      <c r="H600" s="849"/>
      <c r="I600" s="849"/>
      <c r="J600" s="849">
        <v>2</v>
      </c>
      <c r="K600" s="849">
        <v>710</v>
      </c>
      <c r="L600" s="849">
        <v>1</v>
      </c>
      <c r="M600" s="849">
        <v>355</v>
      </c>
      <c r="N600" s="849"/>
      <c r="O600" s="849"/>
      <c r="P600" s="837"/>
      <c r="Q600" s="850"/>
    </row>
    <row r="601" spans="1:17" ht="14.4" customHeight="1" x14ac:dyDescent="0.3">
      <c r="A601" s="831" t="s">
        <v>3532</v>
      </c>
      <c r="B601" s="832" t="s">
        <v>2924</v>
      </c>
      <c r="C601" s="832" t="s">
        <v>2919</v>
      </c>
      <c r="D601" s="832" t="s">
        <v>3039</v>
      </c>
      <c r="E601" s="832" t="s">
        <v>3040</v>
      </c>
      <c r="F601" s="849">
        <v>335</v>
      </c>
      <c r="G601" s="849">
        <v>28475</v>
      </c>
      <c r="H601" s="849">
        <v>0.70378151260504207</v>
      </c>
      <c r="I601" s="849">
        <v>85</v>
      </c>
      <c r="J601" s="849">
        <v>476</v>
      </c>
      <c r="K601" s="849">
        <v>40460</v>
      </c>
      <c r="L601" s="849">
        <v>1</v>
      </c>
      <c r="M601" s="849">
        <v>85</v>
      </c>
      <c r="N601" s="849">
        <v>438</v>
      </c>
      <c r="O601" s="849">
        <v>37668</v>
      </c>
      <c r="P601" s="837">
        <v>0.93099357390014825</v>
      </c>
      <c r="Q601" s="850">
        <v>86</v>
      </c>
    </row>
    <row r="602" spans="1:17" ht="14.4" customHeight="1" x14ac:dyDescent="0.3">
      <c r="A602" s="831" t="s">
        <v>3532</v>
      </c>
      <c r="B602" s="832" t="s">
        <v>2924</v>
      </c>
      <c r="C602" s="832" t="s">
        <v>2919</v>
      </c>
      <c r="D602" s="832" t="s">
        <v>3039</v>
      </c>
      <c r="E602" s="832" t="s">
        <v>3041</v>
      </c>
      <c r="F602" s="849">
        <v>501</v>
      </c>
      <c r="G602" s="849">
        <v>42585</v>
      </c>
      <c r="H602" s="849">
        <v>0.98622047244094491</v>
      </c>
      <c r="I602" s="849">
        <v>85</v>
      </c>
      <c r="J602" s="849">
        <v>508</v>
      </c>
      <c r="K602" s="849">
        <v>43180</v>
      </c>
      <c r="L602" s="849">
        <v>1</v>
      </c>
      <c r="M602" s="849">
        <v>85</v>
      </c>
      <c r="N602" s="849">
        <v>517</v>
      </c>
      <c r="O602" s="849">
        <v>44462</v>
      </c>
      <c r="P602" s="837">
        <v>1.0296896711440482</v>
      </c>
      <c r="Q602" s="850">
        <v>86</v>
      </c>
    </row>
    <row r="603" spans="1:17" ht="14.4" customHeight="1" x14ac:dyDescent="0.3">
      <c r="A603" s="831" t="s">
        <v>3532</v>
      </c>
      <c r="B603" s="832" t="s">
        <v>2924</v>
      </c>
      <c r="C603" s="832" t="s">
        <v>2919</v>
      </c>
      <c r="D603" s="832" t="s">
        <v>3104</v>
      </c>
      <c r="E603" s="832" t="s">
        <v>3105</v>
      </c>
      <c r="F603" s="849"/>
      <c r="G603" s="849"/>
      <c r="H603" s="849"/>
      <c r="I603" s="849"/>
      <c r="J603" s="849">
        <v>3</v>
      </c>
      <c r="K603" s="849">
        <v>2160</v>
      </c>
      <c r="L603" s="849">
        <v>1</v>
      </c>
      <c r="M603" s="849">
        <v>720</v>
      </c>
      <c r="N603" s="849">
        <v>1</v>
      </c>
      <c r="O603" s="849">
        <v>720</v>
      </c>
      <c r="P603" s="837">
        <v>0.33333333333333331</v>
      </c>
      <c r="Q603" s="850">
        <v>720</v>
      </c>
    </row>
    <row r="604" spans="1:17" ht="14.4" customHeight="1" x14ac:dyDescent="0.3">
      <c r="A604" s="831" t="s">
        <v>3532</v>
      </c>
      <c r="B604" s="832" t="s">
        <v>2924</v>
      </c>
      <c r="C604" s="832" t="s">
        <v>2919</v>
      </c>
      <c r="D604" s="832" t="s">
        <v>3104</v>
      </c>
      <c r="E604" s="832" t="s">
        <v>3106</v>
      </c>
      <c r="F604" s="849"/>
      <c r="G604" s="849"/>
      <c r="H604" s="849"/>
      <c r="I604" s="849"/>
      <c r="J604" s="849">
        <v>1</v>
      </c>
      <c r="K604" s="849">
        <v>720</v>
      </c>
      <c r="L604" s="849">
        <v>1</v>
      </c>
      <c r="M604" s="849">
        <v>720</v>
      </c>
      <c r="N604" s="849"/>
      <c r="O604" s="849"/>
      <c r="P604" s="837"/>
      <c r="Q604" s="850"/>
    </row>
    <row r="605" spans="1:17" ht="14.4" customHeight="1" x14ac:dyDescent="0.3">
      <c r="A605" s="831" t="s">
        <v>3532</v>
      </c>
      <c r="B605" s="832" t="s">
        <v>2924</v>
      </c>
      <c r="C605" s="832" t="s">
        <v>2919</v>
      </c>
      <c r="D605" s="832" t="s">
        <v>3090</v>
      </c>
      <c r="E605" s="832" t="s">
        <v>3088</v>
      </c>
      <c r="F605" s="849">
        <v>188</v>
      </c>
      <c r="G605" s="849">
        <v>178976</v>
      </c>
      <c r="H605" s="849">
        <v>0.80341880341880345</v>
      </c>
      <c r="I605" s="849">
        <v>952</v>
      </c>
      <c r="J605" s="849">
        <v>234</v>
      </c>
      <c r="K605" s="849">
        <v>222768</v>
      </c>
      <c r="L605" s="849">
        <v>1</v>
      </c>
      <c r="M605" s="849">
        <v>952</v>
      </c>
      <c r="N605" s="849">
        <v>178</v>
      </c>
      <c r="O605" s="849">
        <v>169634</v>
      </c>
      <c r="P605" s="837">
        <v>0.76148279824750409</v>
      </c>
      <c r="Q605" s="850">
        <v>953</v>
      </c>
    </row>
    <row r="606" spans="1:17" ht="14.4" customHeight="1" x14ac:dyDescent="0.3">
      <c r="A606" s="831" t="s">
        <v>3532</v>
      </c>
      <c r="B606" s="832" t="s">
        <v>2924</v>
      </c>
      <c r="C606" s="832" t="s">
        <v>2919</v>
      </c>
      <c r="D606" s="832" t="s">
        <v>3090</v>
      </c>
      <c r="E606" s="832" t="s">
        <v>3089</v>
      </c>
      <c r="F606" s="849">
        <v>231</v>
      </c>
      <c r="G606" s="849">
        <v>219912</v>
      </c>
      <c r="H606" s="849">
        <v>1.1435643564356435</v>
      </c>
      <c r="I606" s="849">
        <v>952</v>
      </c>
      <c r="J606" s="849">
        <v>202</v>
      </c>
      <c r="K606" s="849">
        <v>192304</v>
      </c>
      <c r="L606" s="849">
        <v>1</v>
      </c>
      <c r="M606" s="849">
        <v>952</v>
      </c>
      <c r="N606" s="849">
        <v>217</v>
      </c>
      <c r="O606" s="849">
        <v>206801</v>
      </c>
      <c r="P606" s="837">
        <v>1.0753858474082703</v>
      </c>
      <c r="Q606" s="850">
        <v>953</v>
      </c>
    </row>
    <row r="607" spans="1:17" ht="14.4" customHeight="1" x14ac:dyDescent="0.3">
      <c r="A607" s="831" t="s">
        <v>3532</v>
      </c>
      <c r="B607" s="832" t="s">
        <v>2924</v>
      </c>
      <c r="C607" s="832" t="s">
        <v>2919</v>
      </c>
      <c r="D607" s="832" t="s">
        <v>2993</v>
      </c>
      <c r="E607" s="832" t="s">
        <v>2995</v>
      </c>
      <c r="F607" s="849"/>
      <c r="G607" s="849"/>
      <c r="H607" s="849"/>
      <c r="I607" s="849"/>
      <c r="J607" s="849"/>
      <c r="K607" s="849"/>
      <c r="L607" s="849"/>
      <c r="M607" s="849"/>
      <c r="N607" s="849">
        <v>2</v>
      </c>
      <c r="O607" s="849">
        <v>242</v>
      </c>
      <c r="P607" s="837"/>
      <c r="Q607" s="850">
        <v>121</v>
      </c>
    </row>
    <row r="608" spans="1:17" ht="14.4" customHeight="1" x14ac:dyDescent="0.3">
      <c r="A608" s="831" t="s">
        <v>3532</v>
      </c>
      <c r="B608" s="832" t="s">
        <v>2924</v>
      </c>
      <c r="C608" s="832" t="s">
        <v>2919</v>
      </c>
      <c r="D608" s="832" t="s">
        <v>3091</v>
      </c>
      <c r="E608" s="832" t="s">
        <v>3088</v>
      </c>
      <c r="F608" s="849">
        <v>3</v>
      </c>
      <c r="G608" s="849">
        <v>2235</v>
      </c>
      <c r="H608" s="849">
        <v>0.14285714285714285</v>
      </c>
      <c r="I608" s="849">
        <v>745</v>
      </c>
      <c r="J608" s="849">
        <v>21</v>
      </c>
      <c r="K608" s="849">
        <v>15645</v>
      </c>
      <c r="L608" s="849">
        <v>1</v>
      </c>
      <c r="M608" s="849">
        <v>745</v>
      </c>
      <c r="N608" s="849">
        <v>14</v>
      </c>
      <c r="O608" s="849">
        <v>10444</v>
      </c>
      <c r="P608" s="837">
        <v>0.66756152125279644</v>
      </c>
      <c r="Q608" s="850">
        <v>746</v>
      </c>
    </row>
    <row r="609" spans="1:17" ht="14.4" customHeight="1" x14ac:dyDescent="0.3">
      <c r="A609" s="831" t="s">
        <v>3532</v>
      </c>
      <c r="B609" s="832" t="s">
        <v>2924</v>
      </c>
      <c r="C609" s="832" t="s">
        <v>2919</v>
      </c>
      <c r="D609" s="832" t="s">
        <v>3091</v>
      </c>
      <c r="E609" s="832" t="s">
        <v>3089</v>
      </c>
      <c r="F609" s="849">
        <v>28</v>
      </c>
      <c r="G609" s="849">
        <v>20860</v>
      </c>
      <c r="H609" s="849">
        <v>1.2727272727272727</v>
      </c>
      <c r="I609" s="849">
        <v>745</v>
      </c>
      <c r="J609" s="849">
        <v>22</v>
      </c>
      <c r="K609" s="849">
        <v>16390</v>
      </c>
      <c r="L609" s="849">
        <v>1</v>
      </c>
      <c r="M609" s="849">
        <v>745</v>
      </c>
      <c r="N609" s="849">
        <v>13</v>
      </c>
      <c r="O609" s="849">
        <v>9698</v>
      </c>
      <c r="P609" s="837">
        <v>0.59170225747406957</v>
      </c>
      <c r="Q609" s="850">
        <v>746</v>
      </c>
    </row>
    <row r="610" spans="1:17" ht="14.4" customHeight="1" x14ac:dyDescent="0.3">
      <c r="A610" s="831" t="s">
        <v>3532</v>
      </c>
      <c r="B610" s="832" t="s">
        <v>2924</v>
      </c>
      <c r="C610" s="832" t="s">
        <v>2919</v>
      </c>
      <c r="D610" s="832" t="s">
        <v>3092</v>
      </c>
      <c r="E610" s="832" t="s">
        <v>3093</v>
      </c>
      <c r="F610" s="849">
        <v>2</v>
      </c>
      <c r="G610" s="849">
        <v>1086</v>
      </c>
      <c r="H610" s="849">
        <v>0.2</v>
      </c>
      <c r="I610" s="849">
        <v>543</v>
      </c>
      <c r="J610" s="849">
        <v>10</v>
      </c>
      <c r="K610" s="849">
        <v>5430</v>
      </c>
      <c r="L610" s="849">
        <v>1</v>
      </c>
      <c r="M610" s="849">
        <v>543</v>
      </c>
      <c r="N610" s="849"/>
      <c r="O610" s="849"/>
      <c r="P610" s="837"/>
      <c r="Q610" s="850"/>
    </row>
    <row r="611" spans="1:17" ht="14.4" customHeight="1" x14ac:dyDescent="0.3">
      <c r="A611" s="831" t="s">
        <v>3532</v>
      </c>
      <c r="B611" s="832" t="s">
        <v>2924</v>
      </c>
      <c r="C611" s="832" t="s">
        <v>2919</v>
      </c>
      <c r="D611" s="832" t="s">
        <v>3042</v>
      </c>
      <c r="E611" s="832" t="s">
        <v>3043</v>
      </c>
      <c r="F611" s="849">
        <v>16</v>
      </c>
      <c r="G611" s="849">
        <v>4912</v>
      </c>
      <c r="H611" s="849">
        <v>1</v>
      </c>
      <c r="I611" s="849">
        <v>307</v>
      </c>
      <c r="J611" s="849">
        <v>16</v>
      </c>
      <c r="K611" s="849">
        <v>4912</v>
      </c>
      <c r="L611" s="849">
        <v>1</v>
      </c>
      <c r="M611" s="849">
        <v>307</v>
      </c>
      <c r="N611" s="849">
        <v>23</v>
      </c>
      <c r="O611" s="849">
        <v>7084</v>
      </c>
      <c r="P611" s="837">
        <v>1.4421824104234529</v>
      </c>
      <c r="Q611" s="850">
        <v>308</v>
      </c>
    </row>
    <row r="612" spans="1:17" ht="14.4" customHeight="1" x14ac:dyDescent="0.3">
      <c r="A612" s="831" t="s">
        <v>3532</v>
      </c>
      <c r="B612" s="832" t="s">
        <v>2924</v>
      </c>
      <c r="C612" s="832" t="s">
        <v>2919</v>
      </c>
      <c r="D612" s="832" t="s">
        <v>3042</v>
      </c>
      <c r="E612" s="832" t="s">
        <v>3044</v>
      </c>
      <c r="F612" s="849">
        <v>15</v>
      </c>
      <c r="G612" s="849">
        <v>4605</v>
      </c>
      <c r="H612" s="849">
        <v>3</v>
      </c>
      <c r="I612" s="849">
        <v>307</v>
      </c>
      <c r="J612" s="849">
        <v>5</v>
      </c>
      <c r="K612" s="849">
        <v>1535</v>
      </c>
      <c r="L612" s="849">
        <v>1</v>
      </c>
      <c r="M612" s="849">
        <v>307</v>
      </c>
      <c r="N612" s="849">
        <v>10</v>
      </c>
      <c r="O612" s="849">
        <v>3080</v>
      </c>
      <c r="P612" s="837">
        <v>2.006514657980456</v>
      </c>
      <c r="Q612" s="850">
        <v>308</v>
      </c>
    </row>
    <row r="613" spans="1:17" ht="14.4" customHeight="1" x14ac:dyDescent="0.3">
      <c r="A613" s="831" t="s">
        <v>3532</v>
      </c>
      <c r="B613" s="832" t="s">
        <v>2924</v>
      </c>
      <c r="C613" s="832" t="s">
        <v>2919</v>
      </c>
      <c r="D613" s="832" t="s">
        <v>3054</v>
      </c>
      <c r="E613" s="832" t="s">
        <v>3037</v>
      </c>
      <c r="F613" s="849">
        <v>2</v>
      </c>
      <c r="G613" s="849">
        <v>356</v>
      </c>
      <c r="H613" s="849">
        <v>0.25</v>
      </c>
      <c r="I613" s="849">
        <v>178</v>
      </c>
      <c r="J613" s="849">
        <v>8</v>
      </c>
      <c r="K613" s="849">
        <v>1424</v>
      </c>
      <c r="L613" s="849">
        <v>1</v>
      </c>
      <c r="M613" s="849">
        <v>178</v>
      </c>
      <c r="N613" s="849">
        <v>5</v>
      </c>
      <c r="O613" s="849">
        <v>895</v>
      </c>
      <c r="P613" s="837">
        <v>0.6285112359550562</v>
      </c>
      <c r="Q613" s="850">
        <v>179</v>
      </c>
    </row>
    <row r="614" spans="1:17" ht="14.4" customHeight="1" x14ac:dyDescent="0.3">
      <c r="A614" s="831" t="s">
        <v>3532</v>
      </c>
      <c r="B614" s="832" t="s">
        <v>2924</v>
      </c>
      <c r="C614" s="832" t="s">
        <v>2919</v>
      </c>
      <c r="D614" s="832" t="s">
        <v>3054</v>
      </c>
      <c r="E614" s="832" t="s">
        <v>3038</v>
      </c>
      <c r="F614" s="849">
        <v>7</v>
      </c>
      <c r="G614" s="849">
        <v>1246</v>
      </c>
      <c r="H614" s="849">
        <v>0.63636363636363635</v>
      </c>
      <c r="I614" s="849">
        <v>178</v>
      </c>
      <c r="J614" s="849">
        <v>11</v>
      </c>
      <c r="K614" s="849">
        <v>1958</v>
      </c>
      <c r="L614" s="849">
        <v>1</v>
      </c>
      <c r="M614" s="849">
        <v>178</v>
      </c>
      <c r="N614" s="849">
        <v>4</v>
      </c>
      <c r="O614" s="849">
        <v>716</v>
      </c>
      <c r="P614" s="837">
        <v>0.36567926455566907</v>
      </c>
      <c r="Q614" s="850">
        <v>179</v>
      </c>
    </row>
    <row r="615" spans="1:17" ht="14.4" customHeight="1" x14ac:dyDescent="0.3">
      <c r="A615" s="831" t="s">
        <v>3532</v>
      </c>
      <c r="B615" s="832" t="s">
        <v>2924</v>
      </c>
      <c r="C615" s="832" t="s">
        <v>2919</v>
      </c>
      <c r="D615" s="832" t="s">
        <v>3045</v>
      </c>
      <c r="E615" s="832" t="s">
        <v>3043</v>
      </c>
      <c r="F615" s="849">
        <v>20</v>
      </c>
      <c r="G615" s="849">
        <v>7600</v>
      </c>
      <c r="H615" s="849">
        <v>1.1111111111111112</v>
      </c>
      <c r="I615" s="849">
        <v>380</v>
      </c>
      <c r="J615" s="849">
        <v>18</v>
      </c>
      <c r="K615" s="849">
        <v>6840</v>
      </c>
      <c r="L615" s="849">
        <v>1</v>
      </c>
      <c r="M615" s="849">
        <v>380</v>
      </c>
      <c r="N615" s="849">
        <v>17</v>
      </c>
      <c r="O615" s="849">
        <v>6477</v>
      </c>
      <c r="P615" s="837">
        <v>0.94692982456140351</v>
      </c>
      <c r="Q615" s="850">
        <v>381</v>
      </c>
    </row>
    <row r="616" spans="1:17" ht="14.4" customHeight="1" x14ac:dyDescent="0.3">
      <c r="A616" s="831" t="s">
        <v>3532</v>
      </c>
      <c r="B616" s="832" t="s">
        <v>2924</v>
      </c>
      <c r="C616" s="832" t="s">
        <v>2919</v>
      </c>
      <c r="D616" s="832" t="s">
        <v>3045</v>
      </c>
      <c r="E616" s="832" t="s">
        <v>3044</v>
      </c>
      <c r="F616" s="849">
        <v>15</v>
      </c>
      <c r="G616" s="849">
        <v>5700</v>
      </c>
      <c r="H616" s="849">
        <v>0.68181818181818177</v>
      </c>
      <c r="I616" s="849">
        <v>380</v>
      </c>
      <c r="J616" s="849">
        <v>22</v>
      </c>
      <c r="K616" s="849">
        <v>8360</v>
      </c>
      <c r="L616" s="849">
        <v>1</v>
      </c>
      <c r="M616" s="849">
        <v>380</v>
      </c>
      <c r="N616" s="849">
        <v>11</v>
      </c>
      <c r="O616" s="849">
        <v>4191</v>
      </c>
      <c r="P616" s="837">
        <v>0.50131578947368416</v>
      </c>
      <c r="Q616" s="850">
        <v>381</v>
      </c>
    </row>
    <row r="617" spans="1:17" ht="14.4" customHeight="1" x14ac:dyDescent="0.3">
      <c r="A617" s="831" t="s">
        <v>3532</v>
      </c>
      <c r="B617" s="832" t="s">
        <v>2924</v>
      </c>
      <c r="C617" s="832" t="s">
        <v>2919</v>
      </c>
      <c r="D617" s="832" t="s">
        <v>3005</v>
      </c>
      <c r="E617" s="832" t="s">
        <v>3006</v>
      </c>
      <c r="F617" s="849">
        <v>115</v>
      </c>
      <c r="G617" s="849">
        <v>71070</v>
      </c>
      <c r="H617" s="849">
        <v>1.8822002701342726</v>
      </c>
      <c r="I617" s="849">
        <v>618</v>
      </c>
      <c r="J617" s="849">
        <v>61</v>
      </c>
      <c r="K617" s="849">
        <v>37759</v>
      </c>
      <c r="L617" s="849">
        <v>1</v>
      </c>
      <c r="M617" s="849">
        <v>619</v>
      </c>
      <c r="N617" s="849">
        <v>72</v>
      </c>
      <c r="O617" s="849">
        <v>44640</v>
      </c>
      <c r="P617" s="837">
        <v>1.1822346990121559</v>
      </c>
      <c r="Q617" s="850">
        <v>620</v>
      </c>
    </row>
    <row r="618" spans="1:17" ht="14.4" customHeight="1" x14ac:dyDescent="0.3">
      <c r="A618" s="831" t="s">
        <v>3532</v>
      </c>
      <c r="B618" s="832" t="s">
        <v>2924</v>
      </c>
      <c r="C618" s="832" t="s">
        <v>2919</v>
      </c>
      <c r="D618" s="832" t="s">
        <v>3094</v>
      </c>
      <c r="E618" s="832" t="s">
        <v>3095</v>
      </c>
      <c r="F618" s="849">
        <v>1</v>
      </c>
      <c r="G618" s="849">
        <v>100</v>
      </c>
      <c r="H618" s="849">
        <v>0.5</v>
      </c>
      <c r="I618" s="849">
        <v>100</v>
      </c>
      <c r="J618" s="849">
        <v>2</v>
      </c>
      <c r="K618" s="849">
        <v>200</v>
      </c>
      <c r="L618" s="849">
        <v>1</v>
      </c>
      <c r="M618" s="849">
        <v>100</v>
      </c>
      <c r="N618" s="849">
        <v>2</v>
      </c>
      <c r="O618" s="849">
        <v>200</v>
      </c>
      <c r="P618" s="837">
        <v>1</v>
      </c>
      <c r="Q618" s="850">
        <v>100</v>
      </c>
    </row>
    <row r="619" spans="1:17" ht="14.4" customHeight="1" x14ac:dyDescent="0.3">
      <c r="A619" s="831" t="s">
        <v>3532</v>
      </c>
      <c r="B619" s="832" t="s">
        <v>2924</v>
      </c>
      <c r="C619" s="832" t="s">
        <v>2919</v>
      </c>
      <c r="D619" s="832" t="s">
        <v>3094</v>
      </c>
      <c r="E619" s="832" t="s">
        <v>3121</v>
      </c>
      <c r="F619" s="849"/>
      <c r="G619" s="849"/>
      <c r="H619" s="849"/>
      <c r="I619" s="849"/>
      <c r="J619" s="849">
        <v>3</v>
      </c>
      <c r="K619" s="849">
        <v>300</v>
      </c>
      <c r="L619" s="849">
        <v>1</v>
      </c>
      <c r="M619" s="849">
        <v>100</v>
      </c>
      <c r="N619" s="849">
        <v>1</v>
      </c>
      <c r="O619" s="849">
        <v>100</v>
      </c>
      <c r="P619" s="837">
        <v>0.33333333333333331</v>
      </c>
      <c r="Q619" s="850">
        <v>100</v>
      </c>
    </row>
    <row r="620" spans="1:17" ht="14.4" customHeight="1" x14ac:dyDescent="0.3">
      <c r="A620" s="831" t="s">
        <v>3532</v>
      </c>
      <c r="B620" s="832" t="s">
        <v>2924</v>
      </c>
      <c r="C620" s="832" t="s">
        <v>2919</v>
      </c>
      <c r="D620" s="832" t="s">
        <v>3122</v>
      </c>
      <c r="E620" s="832" t="s">
        <v>3089</v>
      </c>
      <c r="F620" s="849"/>
      <c r="G620" s="849"/>
      <c r="H620" s="849"/>
      <c r="I620" s="849"/>
      <c r="J620" s="849"/>
      <c r="K620" s="849"/>
      <c r="L620" s="849"/>
      <c r="M620" s="849"/>
      <c r="N620" s="849">
        <v>6</v>
      </c>
      <c r="O620" s="849">
        <v>6216</v>
      </c>
      <c r="P620" s="837"/>
      <c r="Q620" s="850">
        <v>1036</v>
      </c>
    </row>
    <row r="621" spans="1:17" ht="14.4" customHeight="1" x14ac:dyDescent="0.3">
      <c r="A621" s="831" t="s">
        <v>3532</v>
      </c>
      <c r="B621" s="832" t="s">
        <v>2924</v>
      </c>
      <c r="C621" s="832" t="s">
        <v>2919</v>
      </c>
      <c r="D621" s="832" t="s">
        <v>3123</v>
      </c>
      <c r="E621" s="832" t="s">
        <v>3088</v>
      </c>
      <c r="F621" s="849"/>
      <c r="G621" s="849"/>
      <c r="H621" s="849"/>
      <c r="I621" s="849"/>
      <c r="J621" s="849">
        <v>9</v>
      </c>
      <c r="K621" s="849">
        <v>7911</v>
      </c>
      <c r="L621" s="849">
        <v>1</v>
      </c>
      <c r="M621" s="849">
        <v>879</v>
      </c>
      <c r="N621" s="849"/>
      <c r="O621" s="849"/>
      <c r="P621" s="837"/>
      <c r="Q621" s="850"/>
    </row>
    <row r="622" spans="1:17" ht="14.4" customHeight="1" x14ac:dyDescent="0.3">
      <c r="A622" s="831" t="s">
        <v>3532</v>
      </c>
      <c r="B622" s="832" t="s">
        <v>2924</v>
      </c>
      <c r="C622" s="832" t="s">
        <v>2919</v>
      </c>
      <c r="D622" s="832" t="s">
        <v>3123</v>
      </c>
      <c r="E622" s="832" t="s">
        <v>3089</v>
      </c>
      <c r="F622" s="849"/>
      <c r="G622" s="849"/>
      <c r="H622" s="849"/>
      <c r="I622" s="849"/>
      <c r="J622" s="849">
        <v>20</v>
      </c>
      <c r="K622" s="849">
        <v>17580</v>
      </c>
      <c r="L622" s="849">
        <v>1</v>
      </c>
      <c r="M622" s="849">
        <v>879</v>
      </c>
      <c r="N622" s="849"/>
      <c r="O622" s="849"/>
      <c r="P622" s="837"/>
      <c r="Q622" s="850"/>
    </row>
    <row r="623" spans="1:17" ht="14.4" customHeight="1" x14ac:dyDescent="0.3">
      <c r="A623" s="831" t="s">
        <v>3532</v>
      </c>
      <c r="B623" s="832" t="s">
        <v>2924</v>
      </c>
      <c r="C623" s="832" t="s">
        <v>2919</v>
      </c>
      <c r="D623" s="832" t="s">
        <v>3133</v>
      </c>
      <c r="E623" s="832" t="s">
        <v>3097</v>
      </c>
      <c r="F623" s="849">
        <v>773</v>
      </c>
      <c r="G623" s="849">
        <v>410463</v>
      </c>
      <c r="H623" s="849">
        <v>2.0503978779840848</v>
      </c>
      <c r="I623" s="849">
        <v>531</v>
      </c>
      <c r="J623" s="849">
        <v>377</v>
      </c>
      <c r="K623" s="849">
        <v>200187</v>
      </c>
      <c r="L623" s="849">
        <v>1</v>
      </c>
      <c r="M623" s="849">
        <v>531</v>
      </c>
      <c r="N623" s="849">
        <v>472</v>
      </c>
      <c r="O623" s="849">
        <v>251104</v>
      </c>
      <c r="P623" s="837">
        <v>1.2543471853816681</v>
      </c>
      <c r="Q623" s="850">
        <v>532</v>
      </c>
    </row>
    <row r="624" spans="1:17" ht="14.4" customHeight="1" x14ac:dyDescent="0.3">
      <c r="A624" s="831" t="s">
        <v>3532</v>
      </c>
      <c r="B624" s="832" t="s">
        <v>2924</v>
      </c>
      <c r="C624" s="832" t="s">
        <v>2919</v>
      </c>
      <c r="D624" s="832" t="s">
        <v>3096</v>
      </c>
      <c r="E624" s="832" t="s">
        <v>3097</v>
      </c>
      <c r="F624" s="849">
        <v>18</v>
      </c>
      <c r="G624" s="849">
        <v>14832</v>
      </c>
      <c r="H624" s="849">
        <v>2.5714285714285716</v>
      </c>
      <c r="I624" s="849">
        <v>824</v>
      </c>
      <c r="J624" s="849">
        <v>7</v>
      </c>
      <c r="K624" s="849">
        <v>5768</v>
      </c>
      <c r="L624" s="849">
        <v>1</v>
      </c>
      <c r="M624" s="849">
        <v>824</v>
      </c>
      <c r="N624" s="849">
        <v>10</v>
      </c>
      <c r="O624" s="849">
        <v>8250</v>
      </c>
      <c r="P624" s="837">
        <v>1.4303051317614424</v>
      </c>
      <c r="Q624" s="850">
        <v>825</v>
      </c>
    </row>
    <row r="625" spans="1:17" ht="14.4" customHeight="1" x14ac:dyDescent="0.3">
      <c r="A625" s="831" t="s">
        <v>3532</v>
      </c>
      <c r="B625" s="832" t="s">
        <v>2924</v>
      </c>
      <c r="C625" s="832" t="s">
        <v>2919</v>
      </c>
      <c r="D625" s="832" t="s">
        <v>3124</v>
      </c>
      <c r="E625" s="832" t="s">
        <v>3097</v>
      </c>
      <c r="F625" s="849">
        <v>163</v>
      </c>
      <c r="G625" s="849">
        <v>98452</v>
      </c>
      <c r="H625" s="849">
        <v>1.181159420289855</v>
      </c>
      <c r="I625" s="849">
        <v>604</v>
      </c>
      <c r="J625" s="849">
        <v>138</v>
      </c>
      <c r="K625" s="849">
        <v>83352</v>
      </c>
      <c r="L625" s="849">
        <v>1</v>
      </c>
      <c r="M625" s="849">
        <v>604</v>
      </c>
      <c r="N625" s="849">
        <v>118</v>
      </c>
      <c r="O625" s="849">
        <v>71390</v>
      </c>
      <c r="P625" s="837">
        <v>0.85648814665514927</v>
      </c>
      <c r="Q625" s="850">
        <v>605</v>
      </c>
    </row>
    <row r="626" spans="1:17" ht="14.4" customHeight="1" x14ac:dyDescent="0.3">
      <c r="A626" s="831" t="s">
        <v>3532</v>
      </c>
      <c r="B626" s="832" t="s">
        <v>2924</v>
      </c>
      <c r="C626" s="832" t="s">
        <v>2919</v>
      </c>
      <c r="D626" s="832" t="s">
        <v>3050</v>
      </c>
      <c r="E626" s="832" t="s">
        <v>3051</v>
      </c>
      <c r="F626" s="849">
        <v>2</v>
      </c>
      <c r="G626" s="849">
        <v>808</v>
      </c>
      <c r="H626" s="849">
        <v>2</v>
      </c>
      <c r="I626" s="849">
        <v>404</v>
      </c>
      <c r="J626" s="849">
        <v>1</v>
      </c>
      <c r="K626" s="849">
        <v>404</v>
      </c>
      <c r="L626" s="849">
        <v>1</v>
      </c>
      <c r="M626" s="849">
        <v>404</v>
      </c>
      <c r="N626" s="849"/>
      <c r="O626" s="849"/>
      <c r="P626" s="837"/>
      <c r="Q626" s="850"/>
    </row>
    <row r="627" spans="1:17" ht="14.4" customHeight="1" x14ac:dyDescent="0.3">
      <c r="A627" s="831" t="s">
        <v>3532</v>
      </c>
      <c r="B627" s="832" t="s">
        <v>2924</v>
      </c>
      <c r="C627" s="832" t="s">
        <v>2919</v>
      </c>
      <c r="D627" s="832" t="s">
        <v>3050</v>
      </c>
      <c r="E627" s="832" t="s">
        <v>3022</v>
      </c>
      <c r="F627" s="849">
        <v>1</v>
      </c>
      <c r="G627" s="849">
        <v>404</v>
      </c>
      <c r="H627" s="849"/>
      <c r="I627" s="849">
        <v>404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3534</v>
      </c>
      <c r="B628" s="832" t="s">
        <v>2924</v>
      </c>
      <c r="C628" s="832" t="s">
        <v>2949</v>
      </c>
      <c r="D628" s="832" t="s">
        <v>3016</v>
      </c>
      <c r="E628" s="832" t="s">
        <v>3017</v>
      </c>
      <c r="F628" s="849">
        <v>1</v>
      </c>
      <c r="G628" s="849">
        <v>904.75</v>
      </c>
      <c r="H628" s="849">
        <v>0.5</v>
      </c>
      <c r="I628" s="849">
        <v>904.75</v>
      </c>
      <c r="J628" s="849">
        <v>2</v>
      </c>
      <c r="K628" s="849">
        <v>1809.5</v>
      </c>
      <c r="L628" s="849">
        <v>1</v>
      </c>
      <c r="M628" s="849">
        <v>904.75</v>
      </c>
      <c r="N628" s="849"/>
      <c r="O628" s="849"/>
      <c r="P628" s="837"/>
      <c r="Q628" s="850"/>
    </row>
    <row r="629" spans="1:17" ht="14.4" customHeight="1" x14ac:dyDescent="0.3">
      <c r="A629" s="831" t="s">
        <v>3534</v>
      </c>
      <c r="B629" s="832" t="s">
        <v>2924</v>
      </c>
      <c r="C629" s="832" t="s">
        <v>2919</v>
      </c>
      <c r="D629" s="832" t="s">
        <v>2978</v>
      </c>
      <c r="E629" s="832" t="s">
        <v>2979</v>
      </c>
      <c r="F629" s="849">
        <v>6</v>
      </c>
      <c r="G629" s="849">
        <v>1506</v>
      </c>
      <c r="H629" s="849">
        <v>6</v>
      </c>
      <c r="I629" s="849">
        <v>251</v>
      </c>
      <c r="J629" s="849">
        <v>1</v>
      </c>
      <c r="K629" s="849">
        <v>251</v>
      </c>
      <c r="L629" s="849">
        <v>1</v>
      </c>
      <c r="M629" s="849">
        <v>251</v>
      </c>
      <c r="N629" s="849">
        <v>7</v>
      </c>
      <c r="O629" s="849">
        <v>1764</v>
      </c>
      <c r="P629" s="837">
        <v>7.0278884462151394</v>
      </c>
      <c r="Q629" s="850">
        <v>252</v>
      </c>
    </row>
    <row r="630" spans="1:17" ht="14.4" customHeight="1" x14ac:dyDescent="0.3">
      <c r="A630" s="831" t="s">
        <v>3534</v>
      </c>
      <c r="B630" s="832" t="s">
        <v>2924</v>
      </c>
      <c r="C630" s="832" t="s">
        <v>2919</v>
      </c>
      <c r="D630" s="832" t="s">
        <v>2978</v>
      </c>
      <c r="E630" s="832" t="s">
        <v>2980</v>
      </c>
      <c r="F630" s="849"/>
      <c r="G630" s="849"/>
      <c r="H630" s="849"/>
      <c r="I630" s="849"/>
      <c r="J630" s="849">
        <v>4</v>
      </c>
      <c r="K630" s="849">
        <v>1004</v>
      </c>
      <c r="L630" s="849">
        <v>1</v>
      </c>
      <c r="M630" s="849">
        <v>251</v>
      </c>
      <c r="N630" s="849">
        <v>6</v>
      </c>
      <c r="O630" s="849">
        <v>1512</v>
      </c>
      <c r="P630" s="837">
        <v>1.5059760956175299</v>
      </c>
      <c r="Q630" s="850">
        <v>252</v>
      </c>
    </row>
    <row r="631" spans="1:17" ht="14.4" customHeight="1" x14ac:dyDescent="0.3">
      <c r="A631" s="831" t="s">
        <v>3534</v>
      </c>
      <c r="B631" s="832" t="s">
        <v>2924</v>
      </c>
      <c r="C631" s="832" t="s">
        <v>2919</v>
      </c>
      <c r="D631" s="832" t="s">
        <v>3018</v>
      </c>
      <c r="E631" s="832" t="s">
        <v>3019</v>
      </c>
      <c r="F631" s="849">
        <v>3</v>
      </c>
      <c r="G631" s="849">
        <v>378</v>
      </c>
      <c r="H631" s="849"/>
      <c r="I631" s="849">
        <v>126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3534</v>
      </c>
      <c r="B632" s="832" t="s">
        <v>2924</v>
      </c>
      <c r="C632" s="832" t="s">
        <v>2919</v>
      </c>
      <c r="D632" s="832" t="s">
        <v>3018</v>
      </c>
      <c r="E632" s="832" t="s">
        <v>3020</v>
      </c>
      <c r="F632" s="849"/>
      <c r="G632" s="849"/>
      <c r="H632" s="849"/>
      <c r="I632" s="849"/>
      <c r="J632" s="849">
        <v>3</v>
      </c>
      <c r="K632" s="849">
        <v>378</v>
      </c>
      <c r="L632" s="849">
        <v>1</v>
      </c>
      <c r="M632" s="849">
        <v>126</v>
      </c>
      <c r="N632" s="849">
        <v>1</v>
      </c>
      <c r="O632" s="849">
        <v>127</v>
      </c>
      <c r="P632" s="837">
        <v>0.33597883597883599</v>
      </c>
      <c r="Q632" s="850">
        <v>127</v>
      </c>
    </row>
    <row r="633" spans="1:17" ht="14.4" customHeight="1" x14ac:dyDescent="0.3">
      <c r="A633" s="831" t="s">
        <v>3534</v>
      </c>
      <c r="B633" s="832" t="s">
        <v>2924</v>
      </c>
      <c r="C633" s="832" t="s">
        <v>2919</v>
      </c>
      <c r="D633" s="832" t="s">
        <v>3023</v>
      </c>
      <c r="E633" s="832" t="s">
        <v>3024</v>
      </c>
      <c r="F633" s="849">
        <v>2</v>
      </c>
      <c r="G633" s="849">
        <v>990</v>
      </c>
      <c r="H633" s="849">
        <v>1</v>
      </c>
      <c r="I633" s="849">
        <v>495</v>
      </c>
      <c r="J633" s="849">
        <v>2</v>
      </c>
      <c r="K633" s="849">
        <v>990</v>
      </c>
      <c r="L633" s="849">
        <v>1</v>
      </c>
      <c r="M633" s="849">
        <v>495</v>
      </c>
      <c r="N633" s="849"/>
      <c r="O633" s="849"/>
      <c r="P633" s="837"/>
      <c r="Q633" s="850"/>
    </row>
    <row r="634" spans="1:17" ht="14.4" customHeight="1" x14ac:dyDescent="0.3">
      <c r="A634" s="831" t="s">
        <v>3534</v>
      </c>
      <c r="B634" s="832" t="s">
        <v>2924</v>
      </c>
      <c r="C634" s="832" t="s">
        <v>2919</v>
      </c>
      <c r="D634" s="832" t="s">
        <v>3026</v>
      </c>
      <c r="E634" s="832" t="s">
        <v>3025</v>
      </c>
      <c r="F634" s="849"/>
      <c r="G634" s="849"/>
      <c r="H634" s="849"/>
      <c r="I634" s="849"/>
      <c r="J634" s="849">
        <v>2</v>
      </c>
      <c r="K634" s="849">
        <v>1136</v>
      </c>
      <c r="L634" s="849">
        <v>1</v>
      </c>
      <c r="M634" s="849">
        <v>568</v>
      </c>
      <c r="N634" s="849"/>
      <c r="O634" s="849"/>
      <c r="P634" s="837"/>
      <c r="Q634" s="850"/>
    </row>
    <row r="635" spans="1:17" ht="14.4" customHeight="1" x14ac:dyDescent="0.3">
      <c r="A635" s="831" t="s">
        <v>3534</v>
      </c>
      <c r="B635" s="832" t="s">
        <v>2924</v>
      </c>
      <c r="C635" s="832" t="s">
        <v>2919</v>
      </c>
      <c r="D635" s="832" t="s">
        <v>3087</v>
      </c>
      <c r="E635" s="832" t="s">
        <v>3089</v>
      </c>
      <c r="F635" s="849"/>
      <c r="G635" s="849"/>
      <c r="H635" s="849"/>
      <c r="I635" s="849"/>
      <c r="J635" s="849">
        <v>3</v>
      </c>
      <c r="K635" s="849">
        <v>2454</v>
      </c>
      <c r="L635" s="849">
        <v>1</v>
      </c>
      <c r="M635" s="849">
        <v>818</v>
      </c>
      <c r="N635" s="849">
        <v>5</v>
      </c>
      <c r="O635" s="849">
        <v>4095</v>
      </c>
      <c r="P635" s="837">
        <v>1.6687041564792175</v>
      </c>
      <c r="Q635" s="850">
        <v>819</v>
      </c>
    </row>
    <row r="636" spans="1:17" ht="14.4" customHeight="1" x14ac:dyDescent="0.3">
      <c r="A636" s="831" t="s">
        <v>3534</v>
      </c>
      <c r="B636" s="832" t="s">
        <v>2924</v>
      </c>
      <c r="C636" s="832" t="s">
        <v>2919</v>
      </c>
      <c r="D636" s="832" t="s">
        <v>3033</v>
      </c>
      <c r="E636" s="832" t="s">
        <v>3006</v>
      </c>
      <c r="F636" s="849">
        <v>1</v>
      </c>
      <c r="G636" s="849">
        <v>728</v>
      </c>
      <c r="H636" s="849">
        <v>0.5</v>
      </c>
      <c r="I636" s="849">
        <v>728</v>
      </c>
      <c r="J636" s="849">
        <v>2</v>
      </c>
      <c r="K636" s="849">
        <v>1456</v>
      </c>
      <c r="L636" s="849">
        <v>1</v>
      </c>
      <c r="M636" s="849">
        <v>728</v>
      </c>
      <c r="N636" s="849"/>
      <c r="O636" s="849"/>
      <c r="P636" s="837"/>
      <c r="Q636" s="850"/>
    </row>
    <row r="637" spans="1:17" ht="14.4" customHeight="1" x14ac:dyDescent="0.3">
      <c r="A637" s="831" t="s">
        <v>3534</v>
      </c>
      <c r="B637" s="832" t="s">
        <v>2924</v>
      </c>
      <c r="C637" s="832" t="s">
        <v>2919</v>
      </c>
      <c r="D637" s="832" t="s">
        <v>3036</v>
      </c>
      <c r="E637" s="832" t="s">
        <v>3037</v>
      </c>
      <c r="F637" s="849">
        <v>1</v>
      </c>
      <c r="G637" s="849">
        <v>215</v>
      </c>
      <c r="H637" s="849"/>
      <c r="I637" s="849">
        <v>215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3534</v>
      </c>
      <c r="B638" s="832" t="s">
        <v>2924</v>
      </c>
      <c r="C638" s="832" t="s">
        <v>2919</v>
      </c>
      <c r="D638" s="832" t="s">
        <v>3036</v>
      </c>
      <c r="E638" s="832" t="s">
        <v>3038</v>
      </c>
      <c r="F638" s="849"/>
      <c r="G638" s="849"/>
      <c r="H638" s="849"/>
      <c r="I638" s="849"/>
      <c r="J638" s="849">
        <v>3</v>
      </c>
      <c r="K638" s="849">
        <v>645</v>
      </c>
      <c r="L638" s="849">
        <v>1</v>
      </c>
      <c r="M638" s="849">
        <v>215</v>
      </c>
      <c r="N638" s="849">
        <v>1</v>
      </c>
      <c r="O638" s="849">
        <v>215</v>
      </c>
      <c r="P638" s="837">
        <v>0.33333333333333331</v>
      </c>
      <c r="Q638" s="850">
        <v>215</v>
      </c>
    </row>
    <row r="639" spans="1:17" ht="14.4" customHeight="1" x14ac:dyDescent="0.3">
      <c r="A639" s="831" t="s">
        <v>3534</v>
      </c>
      <c r="B639" s="832" t="s">
        <v>2924</v>
      </c>
      <c r="C639" s="832" t="s">
        <v>2919</v>
      </c>
      <c r="D639" s="832" t="s">
        <v>3039</v>
      </c>
      <c r="E639" s="832" t="s">
        <v>3040</v>
      </c>
      <c r="F639" s="849">
        <v>10</v>
      </c>
      <c r="G639" s="849">
        <v>850</v>
      </c>
      <c r="H639" s="849"/>
      <c r="I639" s="849">
        <v>85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3534</v>
      </c>
      <c r="B640" s="832" t="s">
        <v>2924</v>
      </c>
      <c r="C640" s="832" t="s">
        <v>2919</v>
      </c>
      <c r="D640" s="832" t="s">
        <v>3039</v>
      </c>
      <c r="E640" s="832" t="s">
        <v>3041</v>
      </c>
      <c r="F640" s="849"/>
      <c r="G640" s="849"/>
      <c r="H640" s="849"/>
      <c r="I640" s="849"/>
      <c r="J640" s="849">
        <v>13</v>
      </c>
      <c r="K640" s="849">
        <v>1105</v>
      </c>
      <c r="L640" s="849">
        <v>1</v>
      </c>
      <c r="M640" s="849">
        <v>85</v>
      </c>
      <c r="N640" s="849">
        <v>5</v>
      </c>
      <c r="O640" s="849">
        <v>430</v>
      </c>
      <c r="P640" s="837">
        <v>0.38914027149321267</v>
      </c>
      <c r="Q640" s="850">
        <v>86</v>
      </c>
    </row>
    <row r="641" spans="1:17" ht="14.4" customHeight="1" x14ac:dyDescent="0.3">
      <c r="A641" s="831" t="s">
        <v>3534</v>
      </c>
      <c r="B641" s="832" t="s">
        <v>2924</v>
      </c>
      <c r="C641" s="832" t="s">
        <v>2919</v>
      </c>
      <c r="D641" s="832" t="s">
        <v>3090</v>
      </c>
      <c r="E641" s="832" t="s">
        <v>3088</v>
      </c>
      <c r="F641" s="849">
        <v>6</v>
      </c>
      <c r="G641" s="849">
        <v>5712</v>
      </c>
      <c r="H641" s="849"/>
      <c r="I641" s="849">
        <v>952</v>
      </c>
      <c r="J641" s="849"/>
      <c r="K641" s="849"/>
      <c r="L641" s="849"/>
      <c r="M641" s="849"/>
      <c r="N641" s="849"/>
      <c r="O641" s="849"/>
      <c r="P641" s="837"/>
      <c r="Q641" s="850"/>
    </row>
    <row r="642" spans="1:17" ht="14.4" customHeight="1" x14ac:dyDescent="0.3">
      <c r="A642" s="831" t="s">
        <v>3534</v>
      </c>
      <c r="B642" s="832" t="s">
        <v>2924</v>
      </c>
      <c r="C642" s="832" t="s">
        <v>2919</v>
      </c>
      <c r="D642" s="832" t="s">
        <v>3090</v>
      </c>
      <c r="E642" s="832" t="s">
        <v>3089</v>
      </c>
      <c r="F642" s="849"/>
      <c r="G642" s="849"/>
      <c r="H642" s="849"/>
      <c r="I642" s="849"/>
      <c r="J642" s="849">
        <v>10</v>
      </c>
      <c r="K642" s="849">
        <v>9520</v>
      </c>
      <c r="L642" s="849">
        <v>1</v>
      </c>
      <c r="M642" s="849">
        <v>952</v>
      </c>
      <c r="N642" s="849"/>
      <c r="O642" s="849"/>
      <c r="P642" s="837"/>
      <c r="Q642" s="850"/>
    </row>
    <row r="643" spans="1:17" ht="14.4" customHeight="1" x14ac:dyDescent="0.3">
      <c r="A643" s="831" t="s">
        <v>3534</v>
      </c>
      <c r="B643" s="832" t="s">
        <v>2924</v>
      </c>
      <c r="C643" s="832" t="s">
        <v>2919</v>
      </c>
      <c r="D643" s="832" t="s">
        <v>3092</v>
      </c>
      <c r="E643" s="832" t="s">
        <v>3093</v>
      </c>
      <c r="F643" s="849"/>
      <c r="G643" s="849"/>
      <c r="H643" s="849"/>
      <c r="I643" s="849"/>
      <c r="J643" s="849">
        <v>7</v>
      </c>
      <c r="K643" s="849">
        <v>3801</v>
      </c>
      <c r="L643" s="849">
        <v>1</v>
      </c>
      <c r="M643" s="849">
        <v>543</v>
      </c>
      <c r="N643" s="849"/>
      <c r="O643" s="849"/>
      <c r="P643" s="837"/>
      <c r="Q643" s="850"/>
    </row>
    <row r="644" spans="1:17" ht="14.4" customHeight="1" x14ac:dyDescent="0.3">
      <c r="A644" s="831" t="s">
        <v>3534</v>
      </c>
      <c r="B644" s="832" t="s">
        <v>2924</v>
      </c>
      <c r="C644" s="832" t="s">
        <v>2919</v>
      </c>
      <c r="D644" s="832" t="s">
        <v>3042</v>
      </c>
      <c r="E644" s="832" t="s">
        <v>3043</v>
      </c>
      <c r="F644" s="849"/>
      <c r="G644" s="849"/>
      <c r="H644" s="849"/>
      <c r="I644" s="849"/>
      <c r="J644" s="849">
        <v>2</v>
      </c>
      <c r="K644" s="849">
        <v>614</v>
      </c>
      <c r="L644" s="849">
        <v>1</v>
      </c>
      <c r="M644" s="849">
        <v>307</v>
      </c>
      <c r="N644" s="849"/>
      <c r="O644" s="849"/>
      <c r="P644" s="837"/>
      <c r="Q644" s="850"/>
    </row>
    <row r="645" spans="1:17" ht="14.4" customHeight="1" x14ac:dyDescent="0.3">
      <c r="A645" s="831" t="s">
        <v>3534</v>
      </c>
      <c r="B645" s="832" t="s">
        <v>2924</v>
      </c>
      <c r="C645" s="832" t="s">
        <v>2919</v>
      </c>
      <c r="D645" s="832" t="s">
        <v>3046</v>
      </c>
      <c r="E645" s="832" t="s">
        <v>3047</v>
      </c>
      <c r="F645" s="849">
        <v>3</v>
      </c>
      <c r="G645" s="849">
        <v>816</v>
      </c>
      <c r="H645" s="849">
        <v>3</v>
      </c>
      <c r="I645" s="849">
        <v>272</v>
      </c>
      <c r="J645" s="849">
        <v>1</v>
      </c>
      <c r="K645" s="849">
        <v>272</v>
      </c>
      <c r="L645" s="849">
        <v>1</v>
      </c>
      <c r="M645" s="849">
        <v>272</v>
      </c>
      <c r="N645" s="849">
        <v>1</v>
      </c>
      <c r="O645" s="849">
        <v>273</v>
      </c>
      <c r="P645" s="837">
        <v>1.0036764705882353</v>
      </c>
      <c r="Q645" s="850">
        <v>273</v>
      </c>
    </row>
    <row r="646" spans="1:17" ht="14.4" customHeight="1" x14ac:dyDescent="0.3">
      <c r="A646" s="831" t="s">
        <v>3534</v>
      </c>
      <c r="B646" s="832" t="s">
        <v>2924</v>
      </c>
      <c r="C646" s="832" t="s">
        <v>2919</v>
      </c>
      <c r="D646" s="832" t="s">
        <v>3046</v>
      </c>
      <c r="E646" s="832" t="s">
        <v>3048</v>
      </c>
      <c r="F646" s="849"/>
      <c r="G646" s="849"/>
      <c r="H646" s="849"/>
      <c r="I646" s="849"/>
      <c r="J646" s="849">
        <v>4</v>
      </c>
      <c r="K646" s="849">
        <v>1088</v>
      </c>
      <c r="L646" s="849">
        <v>1</v>
      </c>
      <c r="M646" s="849">
        <v>272</v>
      </c>
      <c r="N646" s="849">
        <v>4</v>
      </c>
      <c r="O646" s="849">
        <v>1092</v>
      </c>
      <c r="P646" s="837">
        <v>1.0036764705882353</v>
      </c>
      <c r="Q646" s="850">
        <v>273</v>
      </c>
    </row>
    <row r="647" spans="1:17" ht="14.4" customHeight="1" x14ac:dyDescent="0.3">
      <c r="A647" s="831" t="s">
        <v>3534</v>
      </c>
      <c r="B647" s="832" t="s">
        <v>2924</v>
      </c>
      <c r="C647" s="832" t="s">
        <v>2919</v>
      </c>
      <c r="D647" s="832" t="s">
        <v>3094</v>
      </c>
      <c r="E647" s="832" t="s">
        <v>3121</v>
      </c>
      <c r="F647" s="849"/>
      <c r="G647" s="849"/>
      <c r="H647" s="849"/>
      <c r="I647" s="849"/>
      <c r="J647" s="849">
        <v>1</v>
      </c>
      <c r="K647" s="849">
        <v>100</v>
      </c>
      <c r="L647" s="849">
        <v>1</v>
      </c>
      <c r="M647" s="849">
        <v>100</v>
      </c>
      <c r="N647" s="849"/>
      <c r="O647" s="849"/>
      <c r="P647" s="837"/>
      <c r="Q647" s="850"/>
    </row>
    <row r="648" spans="1:17" ht="14.4" customHeight="1" x14ac:dyDescent="0.3">
      <c r="A648" s="831" t="s">
        <v>3534</v>
      </c>
      <c r="B648" s="832" t="s">
        <v>2924</v>
      </c>
      <c r="C648" s="832" t="s">
        <v>2919</v>
      </c>
      <c r="D648" s="832" t="s">
        <v>3050</v>
      </c>
      <c r="E648" s="832" t="s">
        <v>3051</v>
      </c>
      <c r="F648" s="849">
        <v>7</v>
      </c>
      <c r="G648" s="849">
        <v>2828</v>
      </c>
      <c r="H648" s="849"/>
      <c r="I648" s="849">
        <v>404</v>
      </c>
      <c r="J648" s="849"/>
      <c r="K648" s="849"/>
      <c r="L648" s="849"/>
      <c r="M648" s="849"/>
      <c r="N648" s="849">
        <v>6</v>
      </c>
      <c r="O648" s="849">
        <v>2430</v>
      </c>
      <c r="P648" s="837"/>
      <c r="Q648" s="850">
        <v>405</v>
      </c>
    </row>
    <row r="649" spans="1:17" ht="14.4" customHeight="1" x14ac:dyDescent="0.3">
      <c r="A649" s="831" t="s">
        <v>3534</v>
      </c>
      <c r="B649" s="832" t="s">
        <v>2924</v>
      </c>
      <c r="C649" s="832" t="s">
        <v>2919</v>
      </c>
      <c r="D649" s="832" t="s">
        <v>3050</v>
      </c>
      <c r="E649" s="832" t="s">
        <v>3022</v>
      </c>
      <c r="F649" s="849"/>
      <c r="G649" s="849"/>
      <c r="H649" s="849"/>
      <c r="I649" s="849"/>
      <c r="J649" s="849"/>
      <c r="K649" s="849"/>
      <c r="L649" s="849"/>
      <c r="M649" s="849"/>
      <c r="N649" s="849">
        <v>7</v>
      </c>
      <c r="O649" s="849">
        <v>2835</v>
      </c>
      <c r="P649" s="837"/>
      <c r="Q649" s="850">
        <v>405</v>
      </c>
    </row>
    <row r="650" spans="1:17" ht="14.4" customHeight="1" x14ac:dyDescent="0.3">
      <c r="A650" s="831" t="s">
        <v>3535</v>
      </c>
      <c r="B650" s="832" t="s">
        <v>2924</v>
      </c>
      <c r="C650" s="832" t="s">
        <v>2949</v>
      </c>
      <c r="D650" s="832" t="s">
        <v>3016</v>
      </c>
      <c r="E650" s="832" t="s">
        <v>3017</v>
      </c>
      <c r="F650" s="849">
        <v>24</v>
      </c>
      <c r="G650" s="849">
        <v>21714</v>
      </c>
      <c r="H650" s="849">
        <v>0.96</v>
      </c>
      <c r="I650" s="849">
        <v>904.75</v>
      </c>
      <c r="J650" s="849">
        <v>25</v>
      </c>
      <c r="K650" s="849">
        <v>22618.75</v>
      </c>
      <c r="L650" s="849">
        <v>1</v>
      </c>
      <c r="M650" s="849">
        <v>904.75</v>
      </c>
      <c r="N650" s="849">
        <v>22</v>
      </c>
      <c r="O650" s="849">
        <v>19904.5</v>
      </c>
      <c r="P650" s="837">
        <v>0.88</v>
      </c>
      <c r="Q650" s="850">
        <v>904.75</v>
      </c>
    </row>
    <row r="651" spans="1:17" ht="14.4" customHeight="1" x14ac:dyDescent="0.3">
      <c r="A651" s="831" t="s">
        <v>3535</v>
      </c>
      <c r="B651" s="832" t="s">
        <v>2924</v>
      </c>
      <c r="C651" s="832" t="s">
        <v>2949</v>
      </c>
      <c r="D651" s="832" t="s">
        <v>2953</v>
      </c>
      <c r="E651" s="832" t="s">
        <v>2954</v>
      </c>
      <c r="F651" s="849">
        <v>2</v>
      </c>
      <c r="G651" s="849">
        <v>485.28</v>
      </c>
      <c r="H651" s="849"/>
      <c r="I651" s="849">
        <v>242.64</v>
      </c>
      <c r="J651" s="849"/>
      <c r="K651" s="849"/>
      <c r="L651" s="849"/>
      <c r="M651" s="849"/>
      <c r="N651" s="849"/>
      <c r="O651" s="849"/>
      <c r="P651" s="837"/>
      <c r="Q651" s="850"/>
    </row>
    <row r="652" spans="1:17" ht="14.4" customHeight="1" x14ac:dyDescent="0.3">
      <c r="A652" s="831" t="s">
        <v>3535</v>
      </c>
      <c r="B652" s="832" t="s">
        <v>2924</v>
      </c>
      <c r="C652" s="832" t="s">
        <v>2919</v>
      </c>
      <c r="D652" s="832" t="s">
        <v>3083</v>
      </c>
      <c r="E652" s="832" t="s">
        <v>3102</v>
      </c>
      <c r="F652" s="849"/>
      <c r="G652" s="849"/>
      <c r="H652" s="849"/>
      <c r="I652" s="849"/>
      <c r="J652" s="849">
        <v>2</v>
      </c>
      <c r="K652" s="849">
        <v>392</v>
      </c>
      <c r="L652" s="849">
        <v>1</v>
      </c>
      <c r="M652" s="849">
        <v>196</v>
      </c>
      <c r="N652" s="849"/>
      <c r="O652" s="849"/>
      <c r="P652" s="837"/>
      <c r="Q652" s="850"/>
    </row>
    <row r="653" spans="1:17" ht="14.4" customHeight="1" x14ac:dyDescent="0.3">
      <c r="A653" s="831" t="s">
        <v>3535</v>
      </c>
      <c r="B653" s="832" t="s">
        <v>2924</v>
      </c>
      <c r="C653" s="832" t="s">
        <v>2919</v>
      </c>
      <c r="D653" s="832" t="s">
        <v>3085</v>
      </c>
      <c r="E653" s="832" t="s">
        <v>3132</v>
      </c>
      <c r="F653" s="849">
        <v>1</v>
      </c>
      <c r="G653" s="849">
        <v>1158</v>
      </c>
      <c r="H653" s="849"/>
      <c r="I653" s="849">
        <v>1158</v>
      </c>
      <c r="J653" s="849"/>
      <c r="K653" s="849"/>
      <c r="L653" s="849"/>
      <c r="M653" s="849"/>
      <c r="N653" s="849"/>
      <c r="O653" s="849"/>
      <c r="P653" s="837"/>
      <c r="Q653" s="850"/>
    </row>
    <row r="654" spans="1:17" ht="14.4" customHeight="1" x14ac:dyDescent="0.3">
      <c r="A654" s="831" t="s">
        <v>3535</v>
      </c>
      <c r="B654" s="832" t="s">
        <v>2924</v>
      </c>
      <c r="C654" s="832" t="s">
        <v>2919</v>
      </c>
      <c r="D654" s="832" t="s">
        <v>2978</v>
      </c>
      <c r="E654" s="832" t="s">
        <v>2979</v>
      </c>
      <c r="F654" s="849">
        <v>262</v>
      </c>
      <c r="G654" s="849">
        <v>65762</v>
      </c>
      <c r="H654" s="849">
        <v>0.97761194029850751</v>
      </c>
      <c r="I654" s="849">
        <v>251</v>
      </c>
      <c r="J654" s="849">
        <v>268</v>
      </c>
      <c r="K654" s="849">
        <v>67268</v>
      </c>
      <c r="L654" s="849">
        <v>1</v>
      </c>
      <c r="M654" s="849">
        <v>251</v>
      </c>
      <c r="N654" s="849">
        <v>327</v>
      </c>
      <c r="O654" s="849">
        <v>82404</v>
      </c>
      <c r="P654" s="837">
        <v>1.2250104061366474</v>
      </c>
      <c r="Q654" s="850">
        <v>252</v>
      </c>
    </row>
    <row r="655" spans="1:17" ht="14.4" customHeight="1" x14ac:dyDescent="0.3">
      <c r="A655" s="831" t="s">
        <v>3535</v>
      </c>
      <c r="B655" s="832" t="s">
        <v>2924</v>
      </c>
      <c r="C655" s="832" t="s">
        <v>2919</v>
      </c>
      <c r="D655" s="832" t="s">
        <v>2978</v>
      </c>
      <c r="E655" s="832" t="s">
        <v>2980</v>
      </c>
      <c r="F655" s="849">
        <v>350</v>
      </c>
      <c r="G655" s="849">
        <v>87850</v>
      </c>
      <c r="H655" s="849">
        <v>1.2068965517241379</v>
      </c>
      <c r="I655" s="849">
        <v>251</v>
      </c>
      <c r="J655" s="849">
        <v>290</v>
      </c>
      <c r="K655" s="849">
        <v>72790</v>
      </c>
      <c r="L655" s="849">
        <v>1</v>
      </c>
      <c r="M655" s="849">
        <v>251</v>
      </c>
      <c r="N655" s="849">
        <v>316</v>
      </c>
      <c r="O655" s="849">
        <v>79632</v>
      </c>
      <c r="P655" s="837">
        <v>1.0939964280807803</v>
      </c>
      <c r="Q655" s="850">
        <v>252</v>
      </c>
    </row>
    <row r="656" spans="1:17" ht="14.4" customHeight="1" x14ac:dyDescent="0.3">
      <c r="A656" s="831" t="s">
        <v>3535</v>
      </c>
      <c r="B656" s="832" t="s">
        <v>2924</v>
      </c>
      <c r="C656" s="832" t="s">
        <v>2919</v>
      </c>
      <c r="D656" s="832" t="s">
        <v>3018</v>
      </c>
      <c r="E656" s="832" t="s">
        <v>3019</v>
      </c>
      <c r="F656" s="849">
        <v>109</v>
      </c>
      <c r="G656" s="849">
        <v>13734</v>
      </c>
      <c r="H656" s="849">
        <v>0.27735368956743001</v>
      </c>
      <c r="I656" s="849">
        <v>126</v>
      </c>
      <c r="J656" s="849">
        <v>393</v>
      </c>
      <c r="K656" s="849">
        <v>49518</v>
      </c>
      <c r="L656" s="849">
        <v>1</v>
      </c>
      <c r="M656" s="849">
        <v>126</v>
      </c>
      <c r="N656" s="849">
        <v>487</v>
      </c>
      <c r="O656" s="849">
        <v>61849</v>
      </c>
      <c r="P656" s="837">
        <v>1.2490205581808635</v>
      </c>
      <c r="Q656" s="850">
        <v>127</v>
      </c>
    </row>
    <row r="657" spans="1:17" ht="14.4" customHeight="1" x14ac:dyDescent="0.3">
      <c r="A657" s="831" t="s">
        <v>3535</v>
      </c>
      <c r="B657" s="832" t="s">
        <v>2924</v>
      </c>
      <c r="C657" s="832" t="s">
        <v>2919</v>
      </c>
      <c r="D657" s="832" t="s">
        <v>3018</v>
      </c>
      <c r="E657" s="832" t="s">
        <v>3020</v>
      </c>
      <c r="F657" s="849">
        <v>225</v>
      </c>
      <c r="G657" s="849">
        <v>28350</v>
      </c>
      <c r="H657" s="849">
        <v>0.49668874172185429</v>
      </c>
      <c r="I657" s="849">
        <v>126</v>
      </c>
      <c r="J657" s="849">
        <v>453</v>
      </c>
      <c r="K657" s="849">
        <v>57078</v>
      </c>
      <c r="L657" s="849">
        <v>1</v>
      </c>
      <c r="M657" s="849">
        <v>126</v>
      </c>
      <c r="N657" s="849">
        <v>486</v>
      </c>
      <c r="O657" s="849">
        <v>61722</v>
      </c>
      <c r="P657" s="837">
        <v>1.0813623462630084</v>
      </c>
      <c r="Q657" s="850">
        <v>127</v>
      </c>
    </row>
    <row r="658" spans="1:17" ht="14.4" customHeight="1" x14ac:dyDescent="0.3">
      <c r="A658" s="831" t="s">
        <v>3535</v>
      </c>
      <c r="B658" s="832" t="s">
        <v>2924</v>
      </c>
      <c r="C658" s="832" t="s">
        <v>2919</v>
      </c>
      <c r="D658" s="832" t="s">
        <v>3021</v>
      </c>
      <c r="E658" s="832" t="s">
        <v>3051</v>
      </c>
      <c r="F658" s="849">
        <v>2</v>
      </c>
      <c r="G658" s="849">
        <v>662</v>
      </c>
      <c r="H658" s="849">
        <v>2</v>
      </c>
      <c r="I658" s="849">
        <v>331</v>
      </c>
      <c r="J658" s="849">
        <v>1</v>
      </c>
      <c r="K658" s="849">
        <v>331</v>
      </c>
      <c r="L658" s="849">
        <v>1</v>
      </c>
      <c r="M658" s="849">
        <v>331</v>
      </c>
      <c r="N658" s="849"/>
      <c r="O658" s="849"/>
      <c r="P658" s="837"/>
      <c r="Q658" s="850"/>
    </row>
    <row r="659" spans="1:17" ht="14.4" customHeight="1" x14ac:dyDescent="0.3">
      <c r="A659" s="831" t="s">
        <v>3535</v>
      </c>
      <c r="B659" s="832" t="s">
        <v>2924</v>
      </c>
      <c r="C659" s="832" t="s">
        <v>2919</v>
      </c>
      <c r="D659" s="832" t="s">
        <v>3021</v>
      </c>
      <c r="E659" s="832" t="s">
        <v>3022</v>
      </c>
      <c r="F659" s="849">
        <v>7</v>
      </c>
      <c r="G659" s="849">
        <v>2317</v>
      </c>
      <c r="H659" s="849">
        <v>1.75</v>
      </c>
      <c r="I659" s="849">
        <v>331</v>
      </c>
      <c r="J659" s="849">
        <v>4</v>
      </c>
      <c r="K659" s="849">
        <v>1324</v>
      </c>
      <c r="L659" s="849">
        <v>1</v>
      </c>
      <c r="M659" s="849">
        <v>331</v>
      </c>
      <c r="N659" s="849"/>
      <c r="O659" s="849"/>
      <c r="P659" s="837"/>
      <c r="Q659" s="850"/>
    </row>
    <row r="660" spans="1:17" ht="14.4" customHeight="1" x14ac:dyDescent="0.3">
      <c r="A660" s="831" t="s">
        <v>3535</v>
      </c>
      <c r="B660" s="832" t="s">
        <v>2924</v>
      </c>
      <c r="C660" s="832" t="s">
        <v>2919</v>
      </c>
      <c r="D660" s="832" t="s">
        <v>3023</v>
      </c>
      <c r="E660" s="832" t="s">
        <v>3024</v>
      </c>
      <c r="F660" s="849">
        <v>3</v>
      </c>
      <c r="G660" s="849">
        <v>1485</v>
      </c>
      <c r="H660" s="849">
        <v>0.125</v>
      </c>
      <c r="I660" s="849">
        <v>495</v>
      </c>
      <c r="J660" s="849">
        <v>24</v>
      </c>
      <c r="K660" s="849">
        <v>11880</v>
      </c>
      <c r="L660" s="849">
        <v>1</v>
      </c>
      <c r="M660" s="849">
        <v>495</v>
      </c>
      <c r="N660" s="849">
        <v>14</v>
      </c>
      <c r="O660" s="849">
        <v>6944</v>
      </c>
      <c r="P660" s="837">
        <v>0.58451178451178454</v>
      </c>
      <c r="Q660" s="850">
        <v>496</v>
      </c>
    </row>
    <row r="661" spans="1:17" ht="14.4" customHeight="1" x14ac:dyDescent="0.3">
      <c r="A661" s="831" t="s">
        <v>3535</v>
      </c>
      <c r="B661" s="832" t="s">
        <v>2924</v>
      </c>
      <c r="C661" s="832" t="s">
        <v>2919</v>
      </c>
      <c r="D661" s="832" t="s">
        <v>3023</v>
      </c>
      <c r="E661" s="832" t="s">
        <v>3025</v>
      </c>
      <c r="F661" s="849">
        <v>24</v>
      </c>
      <c r="G661" s="849">
        <v>11880</v>
      </c>
      <c r="H661" s="849">
        <v>1.5</v>
      </c>
      <c r="I661" s="849">
        <v>495</v>
      </c>
      <c r="J661" s="849">
        <v>16</v>
      </c>
      <c r="K661" s="849">
        <v>7920</v>
      </c>
      <c r="L661" s="849">
        <v>1</v>
      </c>
      <c r="M661" s="849">
        <v>495</v>
      </c>
      <c r="N661" s="849">
        <v>10</v>
      </c>
      <c r="O661" s="849">
        <v>4960</v>
      </c>
      <c r="P661" s="837">
        <v>0.6262626262626263</v>
      </c>
      <c r="Q661" s="850">
        <v>496</v>
      </c>
    </row>
    <row r="662" spans="1:17" ht="14.4" customHeight="1" x14ac:dyDescent="0.3">
      <c r="A662" s="831" t="s">
        <v>3535</v>
      </c>
      <c r="B662" s="832" t="s">
        <v>2924</v>
      </c>
      <c r="C662" s="832" t="s">
        <v>2919</v>
      </c>
      <c r="D662" s="832" t="s">
        <v>3103</v>
      </c>
      <c r="E662" s="832" t="s">
        <v>3028</v>
      </c>
      <c r="F662" s="849">
        <v>6</v>
      </c>
      <c r="G662" s="849">
        <v>4128</v>
      </c>
      <c r="H662" s="849"/>
      <c r="I662" s="849">
        <v>688</v>
      </c>
      <c r="J662" s="849"/>
      <c r="K662" s="849"/>
      <c r="L662" s="849"/>
      <c r="M662" s="849"/>
      <c r="N662" s="849">
        <v>34</v>
      </c>
      <c r="O662" s="849">
        <v>23426</v>
      </c>
      <c r="P662" s="837"/>
      <c r="Q662" s="850">
        <v>689</v>
      </c>
    </row>
    <row r="663" spans="1:17" ht="14.4" customHeight="1" x14ac:dyDescent="0.3">
      <c r="A663" s="831" t="s">
        <v>3535</v>
      </c>
      <c r="B663" s="832" t="s">
        <v>2924</v>
      </c>
      <c r="C663" s="832" t="s">
        <v>2919</v>
      </c>
      <c r="D663" s="832" t="s">
        <v>3026</v>
      </c>
      <c r="E663" s="832" t="s">
        <v>3024</v>
      </c>
      <c r="F663" s="849">
        <v>98</v>
      </c>
      <c r="G663" s="849">
        <v>55664</v>
      </c>
      <c r="H663" s="849">
        <v>2.6486486486486487</v>
      </c>
      <c r="I663" s="849">
        <v>568</v>
      </c>
      <c r="J663" s="849">
        <v>37</v>
      </c>
      <c r="K663" s="849">
        <v>21016</v>
      </c>
      <c r="L663" s="849">
        <v>1</v>
      </c>
      <c r="M663" s="849">
        <v>568</v>
      </c>
      <c r="N663" s="849">
        <v>79</v>
      </c>
      <c r="O663" s="849">
        <v>44951</v>
      </c>
      <c r="P663" s="837">
        <v>2.1388941758660067</v>
      </c>
      <c r="Q663" s="850">
        <v>569</v>
      </c>
    </row>
    <row r="664" spans="1:17" ht="14.4" customHeight="1" x14ac:dyDescent="0.3">
      <c r="A664" s="831" t="s">
        <v>3535</v>
      </c>
      <c r="B664" s="832" t="s">
        <v>2924</v>
      </c>
      <c r="C664" s="832" t="s">
        <v>2919</v>
      </c>
      <c r="D664" s="832" t="s">
        <v>3026</v>
      </c>
      <c r="E664" s="832" t="s">
        <v>3025</v>
      </c>
      <c r="F664" s="849">
        <v>64</v>
      </c>
      <c r="G664" s="849">
        <v>36352</v>
      </c>
      <c r="H664" s="849">
        <v>1.3333333333333333</v>
      </c>
      <c r="I664" s="849">
        <v>568</v>
      </c>
      <c r="J664" s="849">
        <v>48</v>
      </c>
      <c r="K664" s="849">
        <v>27264</v>
      </c>
      <c r="L664" s="849">
        <v>1</v>
      </c>
      <c r="M664" s="849">
        <v>568</v>
      </c>
      <c r="N664" s="849">
        <v>68</v>
      </c>
      <c r="O664" s="849">
        <v>38692</v>
      </c>
      <c r="P664" s="837">
        <v>1.4191607981220657</v>
      </c>
      <c r="Q664" s="850">
        <v>569</v>
      </c>
    </row>
    <row r="665" spans="1:17" ht="14.4" customHeight="1" x14ac:dyDescent="0.3">
      <c r="A665" s="831" t="s">
        <v>3535</v>
      </c>
      <c r="B665" s="832" t="s">
        <v>2924</v>
      </c>
      <c r="C665" s="832" t="s">
        <v>2919</v>
      </c>
      <c r="D665" s="832" t="s">
        <v>3027</v>
      </c>
      <c r="E665" s="832" t="s">
        <v>3028</v>
      </c>
      <c r="F665" s="849">
        <v>17</v>
      </c>
      <c r="G665" s="849">
        <v>12937</v>
      </c>
      <c r="H665" s="849">
        <v>0.35416666666666669</v>
      </c>
      <c r="I665" s="849">
        <v>761</v>
      </c>
      <c r="J665" s="849">
        <v>48</v>
      </c>
      <c r="K665" s="849">
        <v>36528</v>
      </c>
      <c r="L665" s="849">
        <v>1</v>
      </c>
      <c r="M665" s="849">
        <v>761</v>
      </c>
      <c r="N665" s="849">
        <v>41</v>
      </c>
      <c r="O665" s="849">
        <v>31242</v>
      </c>
      <c r="P665" s="837">
        <v>0.85528909329829172</v>
      </c>
      <c r="Q665" s="850">
        <v>762</v>
      </c>
    </row>
    <row r="666" spans="1:17" ht="14.4" customHeight="1" x14ac:dyDescent="0.3">
      <c r="A666" s="831" t="s">
        <v>3535</v>
      </c>
      <c r="B666" s="832" t="s">
        <v>2924</v>
      </c>
      <c r="C666" s="832" t="s">
        <v>2919</v>
      </c>
      <c r="D666" s="832" t="s">
        <v>3087</v>
      </c>
      <c r="E666" s="832" t="s">
        <v>3088</v>
      </c>
      <c r="F666" s="849">
        <v>255</v>
      </c>
      <c r="G666" s="849">
        <v>208590</v>
      </c>
      <c r="H666" s="849">
        <v>0.87328767123287676</v>
      </c>
      <c r="I666" s="849">
        <v>818</v>
      </c>
      <c r="J666" s="849">
        <v>292</v>
      </c>
      <c r="K666" s="849">
        <v>238856</v>
      </c>
      <c r="L666" s="849">
        <v>1</v>
      </c>
      <c r="M666" s="849">
        <v>818</v>
      </c>
      <c r="N666" s="849">
        <v>269</v>
      </c>
      <c r="O666" s="849">
        <v>220311</v>
      </c>
      <c r="P666" s="837">
        <v>0.92235907827310182</v>
      </c>
      <c r="Q666" s="850">
        <v>819</v>
      </c>
    </row>
    <row r="667" spans="1:17" ht="14.4" customHeight="1" x14ac:dyDescent="0.3">
      <c r="A667" s="831" t="s">
        <v>3535</v>
      </c>
      <c r="B667" s="832" t="s">
        <v>2924</v>
      </c>
      <c r="C667" s="832" t="s">
        <v>2919</v>
      </c>
      <c r="D667" s="832" t="s">
        <v>3087</v>
      </c>
      <c r="E667" s="832" t="s">
        <v>3089</v>
      </c>
      <c r="F667" s="849">
        <v>493</v>
      </c>
      <c r="G667" s="849">
        <v>403274</v>
      </c>
      <c r="H667" s="849">
        <v>1.6217105263157894</v>
      </c>
      <c r="I667" s="849">
        <v>818</v>
      </c>
      <c r="J667" s="849">
        <v>304</v>
      </c>
      <c r="K667" s="849">
        <v>248672</v>
      </c>
      <c r="L667" s="849">
        <v>1</v>
      </c>
      <c r="M667" s="849">
        <v>818</v>
      </c>
      <c r="N667" s="849">
        <v>298</v>
      </c>
      <c r="O667" s="849">
        <v>244062</v>
      </c>
      <c r="P667" s="837">
        <v>0.98146152361343453</v>
      </c>
      <c r="Q667" s="850">
        <v>819</v>
      </c>
    </row>
    <row r="668" spans="1:17" ht="14.4" customHeight="1" x14ac:dyDescent="0.3">
      <c r="A668" s="831" t="s">
        <v>3535</v>
      </c>
      <c r="B668" s="832" t="s">
        <v>2924</v>
      </c>
      <c r="C668" s="832" t="s">
        <v>2919</v>
      </c>
      <c r="D668" s="832" t="s">
        <v>3029</v>
      </c>
      <c r="E668" s="832" t="s">
        <v>3030</v>
      </c>
      <c r="F668" s="849"/>
      <c r="G668" s="849"/>
      <c r="H668" s="849"/>
      <c r="I668" s="849"/>
      <c r="J668" s="849"/>
      <c r="K668" s="849"/>
      <c r="L668" s="849"/>
      <c r="M668" s="849"/>
      <c r="N668" s="849">
        <v>3</v>
      </c>
      <c r="O668" s="849">
        <v>1392</v>
      </c>
      <c r="P668" s="837"/>
      <c r="Q668" s="850">
        <v>464</v>
      </c>
    </row>
    <row r="669" spans="1:17" ht="14.4" customHeight="1" x14ac:dyDescent="0.3">
      <c r="A669" s="831" t="s">
        <v>3535</v>
      </c>
      <c r="B669" s="832" t="s">
        <v>2924</v>
      </c>
      <c r="C669" s="832" t="s">
        <v>2919</v>
      </c>
      <c r="D669" s="832" t="s">
        <v>3029</v>
      </c>
      <c r="E669" s="832" t="s">
        <v>3031</v>
      </c>
      <c r="F669" s="849"/>
      <c r="G669" s="849"/>
      <c r="H669" s="849"/>
      <c r="I669" s="849"/>
      <c r="J669" s="849"/>
      <c r="K669" s="849"/>
      <c r="L669" s="849"/>
      <c r="M669" s="849"/>
      <c r="N669" s="849">
        <v>9</v>
      </c>
      <c r="O669" s="849">
        <v>4176</v>
      </c>
      <c r="P669" s="837"/>
      <c r="Q669" s="850">
        <v>464</v>
      </c>
    </row>
    <row r="670" spans="1:17" ht="14.4" customHeight="1" x14ac:dyDescent="0.3">
      <c r="A670" s="831" t="s">
        <v>3535</v>
      </c>
      <c r="B670" s="832" t="s">
        <v>2924</v>
      </c>
      <c r="C670" s="832" t="s">
        <v>2919</v>
      </c>
      <c r="D670" s="832" t="s">
        <v>3032</v>
      </c>
      <c r="E670" s="832" t="s">
        <v>3008</v>
      </c>
      <c r="F670" s="849"/>
      <c r="G670" s="849"/>
      <c r="H670" s="849"/>
      <c r="I670" s="849"/>
      <c r="J670" s="849">
        <v>1</v>
      </c>
      <c r="K670" s="849">
        <v>446</v>
      </c>
      <c r="L670" s="849">
        <v>1</v>
      </c>
      <c r="M670" s="849">
        <v>446</v>
      </c>
      <c r="N670" s="849"/>
      <c r="O670" s="849"/>
      <c r="P670" s="837"/>
      <c r="Q670" s="850"/>
    </row>
    <row r="671" spans="1:17" ht="14.4" customHeight="1" x14ac:dyDescent="0.3">
      <c r="A671" s="831" t="s">
        <v>3535</v>
      </c>
      <c r="B671" s="832" t="s">
        <v>2924</v>
      </c>
      <c r="C671" s="832" t="s">
        <v>2919</v>
      </c>
      <c r="D671" s="832" t="s">
        <v>3033</v>
      </c>
      <c r="E671" s="832" t="s">
        <v>3006</v>
      </c>
      <c r="F671" s="849">
        <v>66</v>
      </c>
      <c r="G671" s="849">
        <v>48048</v>
      </c>
      <c r="H671" s="849">
        <v>1.2222222222222223</v>
      </c>
      <c r="I671" s="849">
        <v>728</v>
      </c>
      <c r="J671" s="849">
        <v>54</v>
      </c>
      <c r="K671" s="849">
        <v>39312</v>
      </c>
      <c r="L671" s="849">
        <v>1</v>
      </c>
      <c r="M671" s="849">
        <v>728</v>
      </c>
      <c r="N671" s="849">
        <v>59</v>
      </c>
      <c r="O671" s="849">
        <v>43070</v>
      </c>
      <c r="P671" s="837">
        <v>1.0955942205942206</v>
      </c>
      <c r="Q671" s="850">
        <v>730</v>
      </c>
    </row>
    <row r="672" spans="1:17" ht="14.4" customHeight="1" x14ac:dyDescent="0.3">
      <c r="A672" s="831" t="s">
        <v>3535</v>
      </c>
      <c r="B672" s="832" t="s">
        <v>2924</v>
      </c>
      <c r="C672" s="832" t="s">
        <v>2919</v>
      </c>
      <c r="D672" s="832" t="s">
        <v>3034</v>
      </c>
      <c r="E672" s="832" t="s">
        <v>3035</v>
      </c>
      <c r="F672" s="849">
        <v>2</v>
      </c>
      <c r="G672" s="849">
        <v>1666</v>
      </c>
      <c r="H672" s="849">
        <v>0.66666666666666663</v>
      </c>
      <c r="I672" s="849">
        <v>833</v>
      </c>
      <c r="J672" s="849">
        <v>3</v>
      </c>
      <c r="K672" s="849">
        <v>2499</v>
      </c>
      <c r="L672" s="849">
        <v>1</v>
      </c>
      <c r="M672" s="849">
        <v>833</v>
      </c>
      <c r="N672" s="849">
        <v>5</v>
      </c>
      <c r="O672" s="849">
        <v>4170</v>
      </c>
      <c r="P672" s="837">
        <v>1.6686674669867947</v>
      </c>
      <c r="Q672" s="850">
        <v>834</v>
      </c>
    </row>
    <row r="673" spans="1:17" ht="14.4" customHeight="1" x14ac:dyDescent="0.3">
      <c r="A673" s="831" t="s">
        <v>3535</v>
      </c>
      <c r="B673" s="832" t="s">
        <v>2924</v>
      </c>
      <c r="C673" s="832" t="s">
        <v>2919</v>
      </c>
      <c r="D673" s="832" t="s">
        <v>3036</v>
      </c>
      <c r="E673" s="832" t="s">
        <v>3037</v>
      </c>
      <c r="F673" s="849">
        <v>68</v>
      </c>
      <c r="G673" s="849">
        <v>14620</v>
      </c>
      <c r="H673" s="849">
        <v>0.83950617283950613</v>
      </c>
      <c r="I673" s="849">
        <v>215</v>
      </c>
      <c r="J673" s="849">
        <v>81</v>
      </c>
      <c r="K673" s="849">
        <v>17415</v>
      </c>
      <c r="L673" s="849">
        <v>1</v>
      </c>
      <c r="M673" s="849">
        <v>215</v>
      </c>
      <c r="N673" s="849">
        <v>90</v>
      </c>
      <c r="O673" s="849">
        <v>19350</v>
      </c>
      <c r="P673" s="837">
        <v>1.1111111111111112</v>
      </c>
      <c r="Q673" s="850">
        <v>215</v>
      </c>
    </row>
    <row r="674" spans="1:17" ht="14.4" customHeight="1" x14ac:dyDescent="0.3">
      <c r="A674" s="831" t="s">
        <v>3535</v>
      </c>
      <c r="B674" s="832" t="s">
        <v>2924</v>
      </c>
      <c r="C674" s="832" t="s">
        <v>2919</v>
      </c>
      <c r="D674" s="832" t="s">
        <v>3036</v>
      </c>
      <c r="E674" s="832" t="s">
        <v>3038</v>
      </c>
      <c r="F674" s="849">
        <v>138</v>
      </c>
      <c r="G674" s="849">
        <v>29670</v>
      </c>
      <c r="H674" s="849">
        <v>1.4375</v>
      </c>
      <c r="I674" s="849">
        <v>215</v>
      </c>
      <c r="J674" s="849">
        <v>96</v>
      </c>
      <c r="K674" s="849">
        <v>20640</v>
      </c>
      <c r="L674" s="849">
        <v>1</v>
      </c>
      <c r="M674" s="849">
        <v>215</v>
      </c>
      <c r="N674" s="849">
        <v>108</v>
      </c>
      <c r="O674" s="849">
        <v>23220</v>
      </c>
      <c r="P674" s="837">
        <v>1.125</v>
      </c>
      <c r="Q674" s="850">
        <v>215</v>
      </c>
    </row>
    <row r="675" spans="1:17" ht="14.4" customHeight="1" x14ac:dyDescent="0.3">
      <c r="A675" s="831" t="s">
        <v>3535</v>
      </c>
      <c r="B675" s="832" t="s">
        <v>2924</v>
      </c>
      <c r="C675" s="832" t="s">
        <v>2919</v>
      </c>
      <c r="D675" s="832" t="s">
        <v>2984</v>
      </c>
      <c r="E675" s="832" t="s">
        <v>2985</v>
      </c>
      <c r="F675" s="849">
        <v>1</v>
      </c>
      <c r="G675" s="849">
        <v>354</v>
      </c>
      <c r="H675" s="849"/>
      <c r="I675" s="849">
        <v>354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3535</v>
      </c>
      <c r="B676" s="832" t="s">
        <v>2924</v>
      </c>
      <c r="C676" s="832" t="s">
        <v>2919</v>
      </c>
      <c r="D676" s="832" t="s">
        <v>3039</v>
      </c>
      <c r="E676" s="832" t="s">
        <v>3040</v>
      </c>
      <c r="F676" s="849">
        <v>389</v>
      </c>
      <c r="G676" s="849">
        <v>33065</v>
      </c>
      <c r="H676" s="849">
        <v>0.83655913978494623</v>
      </c>
      <c r="I676" s="849">
        <v>85</v>
      </c>
      <c r="J676" s="849">
        <v>465</v>
      </c>
      <c r="K676" s="849">
        <v>39525</v>
      </c>
      <c r="L676" s="849">
        <v>1</v>
      </c>
      <c r="M676" s="849">
        <v>85</v>
      </c>
      <c r="N676" s="849">
        <v>399</v>
      </c>
      <c r="O676" s="849">
        <v>34314</v>
      </c>
      <c r="P676" s="837">
        <v>0.86815939278937382</v>
      </c>
      <c r="Q676" s="850">
        <v>86</v>
      </c>
    </row>
    <row r="677" spans="1:17" ht="14.4" customHeight="1" x14ac:dyDescent="0.3">
      <c r="A677" s="831" t="s">
        <v>3535</v>
      </c>
      <c r="B677" s="832" t="s">
        <v>2924</v>
      </c>
      <c r="C677" s="832" t="s">
        <v>2919</v>
      </c>
      <c r="D677" s="832" t="s">
        <v>3039</v>
      </c>
      <c r="E677" s="832" t="s">
        <v>3041</v>
      </c>
      <c r="F677" s="849">
        <v>665</v>
      </c>
      <c r="G677" s="849">
        <v>56525</v>
      </c>
      <c r="H677" s="849">
        <v>1.2337662337662338</v>
      </c>
      <c r="I677" s="849">
        <v>85</v>
      </c>
      <c r="J677" s="849">
        <v>539</v>
      </c>
      <c r="K677" s="849">
        <v>45815</v>
      </c>
      <c r="L677" s="849">
        <v>1</v>
      </c>
      <c r="M677" s="849">
        <v>85</v>
      </c>
      <c r="N677" s="849">
        <v>454</v>
      </c>
      <c r="O677" s="849">
        <v>39044</v>
      </c>
      <c r="P677" s="837">
        <v>0.85220997489905048</v>
      </c>
      <c r="Q677" s="850">
        <v>86</v>
      </c>
    </row>
    <row r="678" spans="1:17" ht="14.4" customHeight="1" x14ac:dyDescent="0.3">
      <c r="A678" s="831" t="s">
        <v>3535</v>
      </c>
      <c r="B678" s="832" t="s">
        <v>2924</v>
      </c>
      <c r="C678" s="832" t="s">
        <v>2919</v>
      </c>
      <c r="D678" s="832" t="s">
        <v>3104</v>
      </c>
      <c r="E678" s="832" t="s">
        <v>3105</v>
      </c>
      <c r="F678" s="849"/>
      <c r="G678" s="849"/>
      <c r="H678" s="849"/>
      <c r="I678" s="849"/>
      <c r="J678" s="849">
        <v>1</v>
      </c>
      <c r="K678" s="849">
        <v>720</v>
      </c>
      <c r="L678" s="849">
        <v>1</v>
      </c>
      <c r="M678" s="849">
        <v>720</v>
      </c>
      <c r="N678" s="849"/>
      <c r="O678" s="849"/>
      <c r="P678" s="837"/>
      <c r="Q678" s="850"/>
    </row>
    <row r="679" spans="1:17" ht="14.4" customHeight="1" x14ac:dyDescent="0.3">
      <c r="A679" s="831" t="s">
        <v>3535</v>
      </c>
      <c r="B679" s="832" t="s">
        <v>2924</v>
      </c>
      <c r="C679" s="832" t="s">
        <v>2919</v>
      </c>
      <c r="D679" s="832" t="s">
        <v>3104</v>
      </c>
      <c r="E679" s="832" t="s">
        <v>3106</v>
      </c>
      <c r="F679" s="849">
        <v>1</v>
      </c>
      <c r="G679" s="849">
        <v>719</v>
      </c>
      <c r="H679" s="849"/>
      <c r="I679" s="849">
        <v>719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3535</v>
      </c>
      <c r="B680" s="832" t="s">
        <v>2924</v>
      </c>
      <c r="C680" s="832" t="s">
        <v>2919</v>
      </c>
      <c r="D680" s="832" t="s">
        <v>3090</v>
      </c>
      <c r="E680" s="832" t="s">
        <v>3088</v>
      </c>
      <c r="F680" s="849">
        <v>53</v>
      </c>
      <c r="G680" s="849">
        <v>50456</v>
      </c>
      <c r="H680" s="849">
        <v>0.53535353535353536</v>
      </c>
      <c r="I680" s="849">
        <v>952</v>
      </c>
      <c r="J680" s="849">
        <v>99</v>
      </c>
      <c r="K680" s="849">
        <v>94248</v>
      </c>
      <c r="L680" s="849">
        <v>1</v>
      </c>
      <c r="M680" s="849">
        <v>952</v>
      </c>
      <c r="N680" s="849">
        <v>43</v>
      </c>
      <c r="O680" s="849">
        <v>40979</v>
      </c>
      <c r="P680" s="837">
        <v>0.43479967744673625</v>
      </c>
      <c r="Q680" s="850">
        <v>953</v>
      </c>
    </row>
    <row r="681" spans="1:17" ht="14.4" customHeight="1" x14ac:dyDescent="0.3">
      <c r="A681" s="831" t="s">
        <v>3535</v>
      </c>
      <c r="B681" s="832" t="s">
        <v>2924</v>
      </c>
      <c r="C681" s="832" t="s">
        <v>2919</v>
      </c>
      <c r="D681" s="832" t="s">
        <v>3090</v>
      </c>
      <c r="E681" s="832" t="s">
        <v>3089</v>
      </c>
      <c r="F681" s="849">
        <v>124</v>
      </c>
      <c r="G681" s="849">
        <v>118048</v>
      </c>
      <c r="H681" s="849">
        <v>1.2653061224489797</v>
      </c>
      <c r="I681" s="849">
        <v>952</v>
      </c>
      <c r="J681" s="849">
        <v>98</v>
      </c>
      <c r="K681" s="849">
        <v>93296</v>
      </c>
      <c r="L681" s="849">
        <v>1</v>
      </c>
      <c r="M681" s="849">
        <v>952</v>
      </c>
      <c r="N681" s="849">
        <v>90</v>
      </c>
      <c r="O681" s="849">
        <v>85770</v>
      </c>
      <c r="P681" s="837">
        <v>0.91933201852169444</v>
      </c>
      <c r="Q681" s="850">
        <v>953</v>
      </c>
    </row>
    <row r="682" spans="1:17" ht="14.4" customHeight="1" x14ac:dyDescent="0.3">
      <c r="A682" s="831" t="s">
        <v>3535</v>
      </c>
      <c r="B682" s="832" t="s">
        <v>2924</v>
      </c>
      <c r="C682" s="832" t="s">
        <v>2919</v>
      </c>
      <c r="D682" s="832" t="s">
        <v>2993</v>
      </c>
      <c r="E682" s="832" t="s">
        <v>2994</v>
      </c>
      <c r="F682" s="849"/>
      <c r="G682" s="849"/>
      <c r="H682" s="849"/>
      <c r="I682" s="849"/>
      <c r="J682" s="849">
        <v>4</v>
      </c>
      <c r="K682" s="849">
        <v>480</v>
      </c>
      <c r="L682" s="849">
        <v>1</v>
      </c>
      <c r="M682" s="849">
        <v>120</v>
      </c>
      <c r="N682" s="849">
        <v>1</v>
      </c>
      <c r="O682" s="849">
        <v>121</v>
      </c>
      <c r="P682" s="837">
        <v>0.25208333333333333</v>
      </c>
      <c r="Q682" s="850">
        <v>121</v>
      </c>
    </row>
    <row r="683" spans="1:17" ht="14.4" customHeight="1" x14ac:dyDescent="0.3">
      <c r="A683" s="831" t="s">
        <v>3535</v>
      </c>
      <c r="B683" s="832" t="s">
        <v>2924</v>
      </c>
      <c r="C683" s="832" t="s">
        <v>2919</v>
      </c>
      <c r="D683" s="832" t="s">
        <v>3091</v>
      </c>
      <c r="E683" s="832" t="s">
        <v>3088</v>
      </c>
      <c r="F683" s="849">
        <v>17</v>
      </c>
      <c r="G683" s="849">
        <v>12665</v>
      </c>
      <c r="H683" s="849">
        <v>0.36956521739130432</v>
      </c>
      <c r="I683" s="849">
        <v>745</v>
      </c>
      <c r="J683" s="849">
        <v>46</v>
      </c>
      <c r="K683" s="849">
        <v>34270</v>
      </c>
      <c r="L683" s="849">
        <v>1</v>
      </c>
      <c r="M683" s="849">
        <v>745</v>
      </c>
      <c r="N683" s="849">
        <v>53</v>
      </c>
      <c r="O683" s="849">
        <v>39538</v>
      </c>
      <c r="P683" s="837">
        <v>1.1537204552086373</v>
      </c>
      <c r="Q683" s="850">
        <v>746</v>
      </c>
    </row>
    <row r="684" spans="1:17" ht="14.4" customHeight="1" x14ac:dyDescent="0.3">
      <c r="A684" s="831" t="s">
        <v>3535</v>
      </c>
      <c r="B684" s="832" t="s">
        <v>2924</v>
      </c>
      <c r="C684" s="832" t="s">
        <v>2919</v>
      </c>
      <c r="D684" s="832" t="s">
        <v>3091</v>
      </c>
      <c r="E684" s="832" t="s">
        <v>3089</v>
      </c>
      <c r="F684" s="849">
        <v>60</v>
      </c>
      <c r="G684" s="849">
        <v>44700</v>
      </c>
      <c r="H684" s="849">
        <v>0.50847457627118642</v>
      </c>
      <c r="I684" s="849">
        <v>745</v>
      </c>
      <c r="J684" s="849">
        <v>118</v>
      </c>
      <c r="K684" s="849">
        <v>87910</v>
      </c>
      <c r="L684" s="849">
        <v>1</v>
      </c>
      <c r="M684" s="849">
        <v>745</v>
      </c>
      <c r="N684" s="849">
        <v>40</v>
      </c>
      <c r="O684" s="849">
        <v>29840</v>
      </c>
      <c r="P684" s="837">
        <v>0.33943806165396428</v>
      </c>
      <c r="Q684" s="850">
        <v>746</v>
      </c>
    </row>
    <row r="685" spans="1:17" ht="14.4" customHeight="1" x14ac:dyDescent="0.3">
      <c r="A685" s="831" t="s">
        <v>3535</v>
      </c>
      <c r="B685" s="832" t="s">
        <v>2924</v>
      </c>
      <c r="C685" s="832" t="s">
        <v>2919</v>
      </c>
      <c r="D685" s="832" t="s">
        <v>3118</v>
      </c>
      <c r="E685" s="832" t="s">
        <v>3119</v>
      </c>
      <c r="F685" s="849">
        <v>2</v>
      </c>
      <c r="G685" s="849">
        <v>116</v>
      </c>
      <c r="H685" s="849">
        <v>2</v>
      </c>
      <c r="I685" s="849">
        <v>58</v>
      </c>
      <c r="J685" s="849">
        <v>1</v>
      </c>
      <c r="K685" s="849">
        <v>58</v>
      </c>
      <c r="L685" s="849">
        <v>1</v>
      </c>
      <c r="M685" s="849">
        <v>58</v>
      </c>
      <c r="N685" s="849"/>
      <c r="O685" s="849"/>
      <c r="P685" s="837"/>
      <c r="Q685" s="850"/>
    </row>
    <row r="686" spans="1:17" ht="14.4" customHeight="1" x14ac:dyDescent="0.3">
      <c r="A686" s="831" t="s">
        <v>3535</v>
      </c>
      <c r="B686" s="832" t="s">
        <v>2924</v>
      </c>
      <c r="C686" s="832" t="s">
        <v>2919</v>
      </c>
      <c r="D686" s="832" t="s">
        <v>3118</v>
      </c>
      <c r="E686" s="832" t="s">
        <v>3120</v>
      </c>
      <c r="F686" s="849">
        <v>1</v>
      </c>
      <c r="G686" s="849">
        <v>58</v>
      </c>
      <c r="H686" s="849">
        <v>1</v>
      </c>
      <c r="I686" s="849">
        <v>58</v>
      </c>
      <c r="J686" s="849">
        <v>1</v>
      </c>
      <c r="K686" s="849">
        <v>58</v>
      </c>
      <c r="L686" s="849">
        <v>1</v>
      </c>
      <c r="M686" s="849">
        <v>58</v>
      </c>
      <c r="N686" s="849">
        <v>1</v>
      </c>
      <c r="O686" s="849">
        <v>58</v>
      </c>
      <c r="P686" s="837">
        <v>1</v>
      </c>
      <c r="Q686" s="850">
        <v>58</v>
      </c>
    </row>
    <row r="687" spans="1:17" ht="14.4" customHeight="1" x14ac:dyDescent="0.3">
      <c r="A687" s="831" t="s">
        <v>3535</v>
      </c>
      <c r="B687" s="832" t="s">
        <v>2924</v>
      </c>
      <c r="C687" s="832" t="s">
        <v>2919</v>
      </c>
      <c r="D687" s="832" t="s">
        <v>3092</v>
      </c>
      <c r="E687" s="832" t="s">
        <v>3093</v>
      </c>
      <c r="F687" s="849">
        <v>18</v>
      </c>
      <c r="G687" s="849">
        <v>9774</v>
      </c>
      <c r="H687" s="849">
        <v>4.5</v>
      </c>
      <c r="I687" s="849">
        <v>543</v>
      </c>
      <c r="J687" s="849">
        <v>4</v>
      </c>
      <c r="K687" s="849">
        <v>2172</v>
      </c>
      <c r="L687" s="849">
        <v>1</v>
      </c>
      <c r="M687" s="849">
        <v>543</v>
      </c>
      <c r="N687" s="849">
        <v>34</v>
      </c>
      <c r="O687" s="849">
        <v>18496</v>
      </c>
      <c r="P687" s="837">
        <v>8.5156537753222832</v>
      </c>
      <c r="Q687" s="850">
        <v>544</v>
      </c>
    </row>
    <row r="688" spans="1:17" ht="14.4" customHeight="1" x14ac:dyDescent="0.3">
      <c r="A688" s="831" t="s">
        <v>3535</v>
      </c>
      <c r="B688" s="832" t="s">
        <v>2924</v>
      </c>
      <c r="C688" s="832" t="s">
        <v>2919</v>
      </c>
      <c r="D688" s="832" t="s">
        <v>3042</v>
      </c>
      <c r="E688" s="832" t="s">
        <v>3043</v>
      </c>
      <c r="F688" s="849">
        <v>1</v>
      </c>
      <c r="G688" s="849">
        <v>307</v>
      </c>
      <c r="H688" s="849"/>
      <c r="I688" s="849">
        <v>307</v>
      </c>
      <c r="J688" s="849"/>
      <c r="K688" s="849"/>
      <c r="L688" s="849"/>
      <c r="M688" s="849"/>
      <c r="N688" s="849">
        <v>4</v>
      </c>
      <c r="O688" s="849">
        <v>1232</v>
      </c>
      <c r="P688" s="837"/>
      <c r="Q688" s="850">
        <v>308</v>
      </c>
    </row>
    <row r="689" spans="1:17" ht="14.4" customHeight="1" x14ac:dyDescent="0.3">
      <c r="A689" s="831" t="s">
        <v>3535</v>
      </c>
      <c r="B689" s="832" t="s">
        <v>2924</v>
      </c>
      <c r="C689" s="832" t="s">
        <v>2919</v>
      </c>
      <c r="D689" s="832" t="s">
        <v>3042</v>
      </c>
      <c r="E689" s="832" t="s">
        <v>3044</v>
      </c>
      <c r="F689" s="849">
        <v>8</v>
      </c>
      <c r="G689" s="849">
        <v>2456</v>
      </c>
      <c r="H689" s="849">
        <v>8</v>
      </c>
      <c r="I689" s="849">
        <v>307</v>
      </c>
      <c r="J689" s="849">
        <v>1</v>
      </c>
      <c r="K689" s="849">
        <v>307</v>
      </c>
      <c r="L689" s="849">
        <v>1</v>
      </c>
      <c r="M689" s="849">
        <v>307</v>
      </c>
      <c r="N689" s="849">
        <v>5</v>
      </c>
      <c r="O689" s="849">
        <v>1540</v>
      </c>
      <c r="P689" s="837">
        <v>5.0162866449511396</v>
      </c>
      <c r="Q689" s="850">
        <v>308</v>
      </c>
    </row>
    <row r="690" spans="1:17" ht="14.4" customHeight="1" x14ac:dyDescent="0.3">
      <c r="A690" s="831" t="s">
        <v>3535</v>
      </c>
      <c r="B690" s="832" t="s">
        <v>2924</v>
      </c>
      <c r="C690" s="832" t="s">
        <v>2919</v>
      </c>
      <c r="D690" s="832" t="s">
        <v>3054</v>
      </c>
      <c r="E690" s="832" t="s">
        <v>3037</v>
      </c>
      <c r="F690" s="849">
        <v>6</v>
      </c>
      <c r="G690" s="849">
        <v>1068</v>
      </c>
      <c r="H690" s="849">
        <v>0.46153846153846156</v>
      </c>
      <c r="I690" s="849">
        <v>178</v>
      </c>
      <c r="J690" s="849">
        <v>13</v>
      </c>
      <c r="K690" s="849">
        <v>2314</v>
      </c>
      <c r="L690" s="849">
        <v>1</v>
      </c>
      <c r="M690" s="849">
        <v>178</v>
      </c>
      <c r="N690" s="849">
        <v>19</v>
      </c>
      <c r="O690" s="849">
        <v>3401</v>
      </c>
      <c r="P690" s="837">
        <v>1.4697493517718236</v>
      </c>
      <c r="Q690" s="850">
        <v>179</v>
      </c>
    </row>
    <row r="691" spans="1:17" ht="14.4" customHeight="1" x14ac:dyDescent="0.3">
      <c r="A691" s="831" t="s">
        <v>3535</v>
      </c>
      <c r="B691" s="832" t="s">
        <v>2924</v>
      </c>
      <c r="C691" s="832" t="s">
        <v>2919</v>
      </c>
      <c r="D691" s="832" t="s">
        <v>3054</v>
      </c>
      <c r="E691" s="832" t="s">
        <v>3038</v>
      </c>
      <c r="F691" s="849">
        <v>13</v>
      </c>
      <c r="G691" s="849">
        <v>2314</v>
      </c>
      <c r="H691" s="849">
        <v>0.44827586206896552</v>
      </c>
      <c r="I691" s="849">
        <v>178</v>
      </c>
      <c r="J691" s="849">
        <v>29</v>
      </c>
      <c r="K691" s="849">
        <v>5162</v>
      </c>
      <c r="L691" s="849">
        <v>1</v>
      </c>
      <c r="M691" s="849">
        <v>178</v>
      </c>
      <c r="N691" s="849">
        <v>14</v>
      </c>
      <c r="O691" s="849">
        <v>2506</v>
      </c>
      <c r="P691" s="837">
        <v>0.4854707477721813</v>
      </c>
      <c r="Q691" s="850">
        <v>179</v>
      </c>
    </row>
    <row r="692" spans="1:17" ht="14.4" customHeight="1" x14ac:dyDescent="0.3">
      <c r="A692" s="831" t="s">
        <v>3535</v>
      </c>
      <c r="B692" s="832" t="s">
        <v>2924</v>
      </c>
      <c r="C692" s="832" t="s">
        <v>2919</v>
      </c>
      <c r="D692" s="832" t="s">
        <v>3045</v>
      </c>
      <c r="E692" s="832" t="s">
        <v>3043</v>
      </c>
      <c r="F692" s="849">
        <v>20</v>
      </c>
      <c r="G692" s="849">
        <v>7600</v>
      </c>
      <c r="H692" s="849">
        <v>0.54054054054054057</v>
      </c>
      <c r="I692" s="849">
        <v>380</v>
      </c>
      <c r="J692" s="849">
        <v>37</v>
      </c>
      <c r="K692" s="849">
        <v>14060</v>
      </c>
      <c r="L692" s="849">
        <v>1</v>
      </c>
      <c r="M692" s="849">
        <v>380</v>
      </c>
      <c r="N692" s="849">
        <v>49</v>
      </c>
      <c r="O692" s="849">
        <v>18669</v>
      </c>
      <c r="P692" s="837">
        <v>1.3278093883357041</v>
      </c>
      <c r="Q692" s="850">
        <v>381</v>
      </c>
    </row>
    <row r="693" spans="1:17" ht="14.4" customHeight="1" x14ac:dyDescent="0.3">
      <c r="A693" s="831" t="s">
        <v>3535</v>
      </c>
      <c r="B693" s="832" t="s">
        <v>2924</v>
      </c>
      <c r="C693" s="832" t="s">
        <v>2919</v>
      </c>
      <c r="D693" s="832" t="s">
        <v>3045</v>
      </c>
      <c r="E693" s="832" t="s">
        <v>3044</v>
      </c>
      <c r="F693" s="849">
        <v>35</v>
      </c>
      <c r="G693" s="849">
        <v>13300</v>
      </c>
      <c r="H693" s="849">
        <v>1.2962962962962963</v>
      </c>
      <c r="I693" s="849">
        <v>380</v>
      </c>
      <c r="J693" s="849">
        <v>27</v>
      </c>
      <c r="K693" s="849">
        <v>10260</v>
      </c>
      <c r="L693" s="849">
        <v>1</v>
      </c>
      <c r="M693" s="849">
        <v>380</v>
      </c>
      <c r="N693" s="849">
        <v>22</v>
      </c>
      <c r="O693" s="849">
        <v>8382</v>
      </c>
      <c r="P693" s="837">
        <v>0.81695906432748533</v>
      </c>
      <c r="Q693" s="850">
        <v>381</v>
      </c>
    </row>
    <row r="694" spans="1:17" ht="14.4" customHeight="1" x14ac:dyDescent="0.3">
      <c r="A694" s="831" t="s">
        <v>3535</v>
      </c>
      <c r="B694" s="832" t="s">
        <v>2924</v>
      </c>
      <c r="C694" s="832" t="s">
        <v>2919</v>
      </c>
      <c r="D694" s="832" t="s">
        <v>3005</v>
      </c>
      <c r="E694" s="832" t="s">
        <v>3006</v>
      </c>
      <c r="F694" s="849">
        <v>5</v>
      </c>
      <c r="G694" s="849">
        <v>3090</v>
      </c>
      <c r="H694" s="849">
        <v>0.45381113232486414</v>
      </c>
      <c r="I694" s="849">
        <v>618</v>
      </c>
      <c r="J694" s="849">
        <v>11</v>
      </c>
      <c r="K694" s="849">
        <v>6809</v>
      </c>
      <c r="L694" s="849">
        <v>1</v>
      </c>
      <c r="M694" s="849">
        <v>619</v>
      </c>
      <c r="N694" s="849">
        <v>21</v>
      </c>
      <c r="O694" s="849">
        <v>13020</v>
      </c>
      <c r="P694" s="837">
        <v>1.9121750624173888</v>
      </c>
      <c r="Q694" s="850">
        <v>620</v>
      </c>
    </row>
    <row r="695" spans="1:17" ht="14.4" customHeight="1" x14ac:dyDescent="0.3">
      <c r="A695" s="831" t="s">
        <v>3535</v>
      </c>
      <c r="B695" s="832" t="s">
        <v>2924</v>
      </c>
      <c r="C695" s="832" t="s">
        <v>2919</v>
      </c>
      <c r="D695" s="832" t="s">
        <v>3046</v>
      </c>
      <c r="E695" s="832" t="s">
        <v>3047</v>
      </c>
      <c r="F695" s="849">
        <v>38</v>
      </c>
      <c r="G695" s="849">
        <v>10336</v>
      </c>
      <c r="H695" s="849">
        <v>1.4615384615384615</v>
      </c>
      <c r="I695" s="849">
        <v>272</v>
      </c>
      <c r="J695" s="849">
        <v>26</v>
      </c>
      <c r="K695" s="849">
        <v>7072</v>
      </c>
      <c r="L695" s="849">
        <v>1</v>
      </c>
      <c r="M695" s="849">
        <v>272</v>
      </c>
      <c r="N695" s="849">
        <v>35</v>
      </c>
      <c r="O695" s="849">
        <v>9555</v>
      </c>
      <c r="P695" s="837">
        <v>1.3511029411764706</v>
      </c>
      <c r="Q695" s="850">
        <v>273</v>
      </c>
    </row>
    <row r="696" spans="1:17" ht="14.4" customHeight="1" x14ac:dyDescent="0.3">
      <c r="A696" s="831" t="s">
        <v>3535</v>
      </c>
      <c r="B696" s="832" t="s">
        <v>2924</v>
      </c>
      <c r="C696" s="832" t="s">
        <v>2919</v>
      </c>
      <c r="D696" s="832" t="s">
        <v>3046</v>
      </c>
      <c r="E696" s="832" t="s">
        <v>3048</v>
      </c>
      <c r="F696" s="849">
        <v>55</v>
      </c>
      <c r="G696" s="849">
        <v>14960</v>
      </c>
      <c r="H696" s="849">
        <v>1.5714285714285714</v>
      </c>
      <c r="I696" s="849">
        <v>272</v>
      </c>
      <c r="J696" s="849">
        <v>35</v>
      </c>
      <c r="K696" s="849">
        <v>9520</v>
      </c>
      <c r="L696" s="849">
        <v>1</v>
      </c>
      <c r="M696" s="849">
        <v>272</v>
      </c>
      <c r="N696" s="849">
        <v>50</v>
      </c>
      <c r="O696" s="849">
        <v>13650</v>
      </c>
      <c r="P696" s="837">
        <v>1.4338235294117647</v>
      </c>
      <c r="Q696" s="850">
        <v>273</v>
      </c>
    </row>
    <row r="697" spans="1:17" ht="14.4" customHeight="1" x14ac:dyDescent="0.3">
      <c r="A697" s="831" t="s">
        <v>3535</v>
      </c>
      <c r="B697" s="832" t="s">
        <v>2924</v>
      </c>
      <c r="C697" s="832" t="s">
        <v>2919</v>
      </c>
      <c r="D697" s="832" t="s">
        <v>3094</v>
      </c>
      <c r="E697" s="832" t="s">
        <v>3095</v>
      </c>
      <c r="F697" s="849">
        <v>3</v>
      </c>
      <c r="G697" s="849">
        <v>300</v>
      </c>
      <c r="H697" s="849">
        <v>0.75</v>
      </c>
      <c r="I697" s="849">
        <v>100</v>
      </c>
      <c r="J697" s="849">
        <v>4</v>
      </c>
      <c r="K697" s="849">
        <v>400</v>
      </c>
      <c r="L697" s="849">
        <v>1</v>
      </c>
      <c r="M697" s="849">
        <v>100</v>
      </c>
      <c r="N697" s="849"/>
      <c r="O697" s="849"/>
      <c r="P697" s="837"/>
      <c r="Q697" s="850"/>
    </row>
    <row r="698" spans="1:17" ht="14.4" customHeight="1" x14ac:dyDescent="0.3">
      <c r="A698" s="831" t="s">
        <v>3535</v>
      </c>
      <c r="B698" s="832" t="s">
        <v>2924</v>
      </c>
      <c r="C698" s="832" t="s">
        <v>2919</v>
      </c>
      <c r="D698" s="832" t="s">
        <v>3094</v>
      </c>
      <c r="E698" s="832" t="s">
        <v>3121</v>
      </c>
      <c r="F698" s="849">
        <v>5</v>
      </c>
      <c r="G698" s="849">
        <v>500</v>
      </c>
      <c r="H698" s="849">
        <v>2.5</v>
      </c>
      <c r="I698" s="849">
        <v>100</v>
      </c>
      <c r="J698" s="849">
        <v>2</v>
      </c>
      <c r="K698" s="849">
        <v>200</v>
      </c>
      <c r="L698" s="849">
        <v>1</v>
      </c>
      <c r="M698" s="849">
        <v>100</v>
      </c>
      <c r="N698" s="849"/>
      <c r="O698" s="849"/>
      <c r="P698" s="837"/>
      <c r="Q698" s="850"/>
    </row>
    <row r="699" spans="1:17" ht="14.4" customHeight="1" x14ac:dyDescent="0.3">
      <c r="A699" s="831" t="s">
        <v>3535</v>
      </c>
      <c r="B699" s="832" t="s">
        <v>2924</v>
      </c>
      <c r="C699" s="832" t="s">
        <v>2919</v>
      </c>
      <c r="D699" s="832" t="s">
        <v>3122</v>
      </c>
      <c r="E699" s="832" t="s">
        <v>3088</v>
      </c>
      <c r="F699" s="849"/>
      <c r="G699" s="849"/>
      <c r="H699" s="849"/>
      <c r="I699" s="849"/>
      <c r="J699" s="849">
        <v>17</v>
      </c>
      <c r="K699" s="849">
        <v>17595</v>
      </c>
      <c r="L699" s="849">
        <v>1</v>
      </c>
      <c r="M699" s="849">
        <v>1035</v>
      </c>
      <c r="N699" s="849"/>
      <c r="O699" s="849"/>
      <c r="P699" s="837"/>
      <c r="Q699" s="850"/>
    </row>
    <row r="700" spans="1:17" ht="14.4" customHeight="1" x14ac:dyDescent="0.3">
      <c r="A700" s="831" t="s">
        <v>3535</v>
      </c>
      <c r="B700" s="832" t="s">
        <v>2924</v>
      </c>
      <c r="C700" s="832" t="s">
        <v>2919</v>
      </c>
      <c r="D700" s="832" t="s">
        <v>3122</v>
      </c>
      <c r="E700" s="832" t="s">
        <v>3089</v>
      </c>
      <c r="F700" s="849">
        <v>12</v>
      </c>
      <c r="G700" s="849">
        <v>12420</v>
      </c>
      <c r="H700" s="849"/>
      <c r="I700" s="849">
        <v>1035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3535</v>
      </c>
      <c r="B701" s="832" t="s">
        <v>2924</v>
      </c>
      <c r="C701" s="832" t="s">
        <v>2919</v>
      </c>
      <c r="D701" s="832" t="s">
        <v>3007</v>
      </c>
      <c r="E701" s="832" t="s">
        <v>3008</v>
      </c>
      <c r="F701" s="849">
        <v>1</v>
      </c>
      <c r="G701" s="849">
        <v>373</v>
      </c>
      <c r="H701" s="849"/>
      <c r="I701" s="849">
        <v>373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3535</v>
      </c>
      <c r="B702" s="832" t="s">
        <v>2924</v>
      </c>
      <c r="C702" s="832" t="s">
        <v>2919</v>
      </c>
      <c r="D702" s="832" t="s">
        <v>3007</v>
      </c>
      <c r="E702" s="832" t="s">
        <v>3009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374</v>
      </c>
      <c r="P702" s="837"/>
      <c r="Q702" s="850">
        <v>374</v>
      </c>
    </row>
    <row r="703" spans="1:17" ht="14.4" customHeight="1" x14ac:dyDescent="0.3">
      <c r="A703" s="831" t="s">
        <v>3535</v>
      </c>
      <c r="B703" s="832" t="s">
        <v>2924</v>
      </c>
      <c r="C703" s="832" t="s">
        <v>2919</v>
      </c>
      <c r="D703" s="832" t="s">
        <v>3096</v>
      </c>
      <c r="E703" s="832" t="s">
        <v>3097</v>
      </c>
      <c r="F703" s="849">
        <v>2</v>
      </c>
      <c r="G703" s="849">
        <v>1648</v>
      </c>
      <c r="H703" s="849">
        <v>2</v>
      </c>
      <c r="I703" s="849">
        <v>824</v>
      </c>
      <c r="J703" s="849">
        <v>1</v>
      </c>
      <c r="K703" s="849">
        <v>824</v>
      </c>
      <c r="L703" s="849">
        <v>1</v>
      </c>
      <c r="M703" s="849">
        <v>824</v>
      </c>
      <c r="N703" s="849"/>
      <c r="O703" s="849"/>
      <c r="P703" s="837"/>
      <c r="Q703" s="850"/>
    </row>
    <row r="704" spans="1:17" ht="14.4" customHeight="1" x14ac:dyDescent="0.3">
      <c r="A704" s="831" t="s">
        <v>3535</v>
      </c>
      <c r="B704" s="832" t="s">
        <v>2924</v>
      </c>
      <c r="C704" s="832" t="s">
        <v>2919</v>
      </c>
      <c r="D704" s="832" t="s">
        <v>3124</v>
      </c>
      <c r="E704" s="832" t="s">
        <v>3097</v>
      </c>
      <c r="F704" s="849">
        <v>1</v>
      </c>
      <c r="G704" s="849">
        <v>604</v>
      </c>
      <c r="H704" s="849">
        <v>0.5</v>
      </c>
      <c r="I704" s="849">
        <v>604</v>
      </c>
      <c r="J704" s="849">
        <v>2</v>
      </c>
      <c r="K704" s="849">
        <v>1208</v>
      </c>
      <c r="L704" s="849">
        <v>1</v>
      </c>
      <c r="M704" s="849">
        <v>604</v>
      </c>
      <c r="N704" s="849">
        <v>7</v>
      </c>
      <c r="O704" s="849">
        <v>4235</v>
      </c>
      <c r="P704" s="837">
        <v>3.5057947019867548</v>
      </c>
      <c r="Q704" s="850">
        <v>605</v>
      </c>
    </row>
    <row r="705" spans="1:17" ht="14.4" customHeight="1" x14ac:dyDescent="0.3">
      <c r="A705" s="831" t="s">
        <v>3535</v>
      </c>
      <c r="B705" s="832" t="s">
        <v>2924</v>
      </c>
      <c r="C705" s="832" t="s">
        <v>2919</v>
      </c>
      <c r="D705" s="832" t="s">
        <v>3050</v>
      </c>
      <c r="E705" s="832" t="s">
        <v>3051</v>
      </c>
      <c r="F705" s="849">
        <v>7</v>
      </c>
      <c r="G705" s="849">
        <v>2828</v>
      </c>
      <c r="H705" s="849">
        <v>3.5</v>
      </c>
      <c r="I705" s="849">
        <v>404</v>
      </c>
      <c r="J705" s="849">
        <v>2</v>
      </c>
      <c r="K705" s="849">
        <v>808</v>
      </c>
      <c r="L705" s="849">
        <v>1</v>
      </c>
      <c r="M705" s="849">
        <v>404</v>
      </c>
      <c r="N705" s="849"/>
      <c r="O705" s="849"/>
      <c r="P705" s="837"/>
      <c r="Q705" s="850"/>
    </row>
    <row r="706" spans="1:17" ht="14.4" customHeight="1" x14ac:dyDescent="0.3">
      <c r="A706" s="831" t="s">
        <v>3535</v>
      </c>
      <c r="B706" s="832" t="s">
        <v>2924</v>
      </c>
      <c r="C706" s="832" t="s">
        <v>2919</v>
      </c>
      <c r="D706" s="832" t="s">
        <v>3050</v>
      </c>
      <c r="E706" s="832" t="s">
        <v>3022</v>
      </c>
      <c r="F706" s="849">
        <v>8</v>
      </c>
      <c r="G706" s="849">
        <v>3232</v>
      </c>
      <c r="H706" s="849"/>
      <c r="I706" s="849">
        <v>404</v>
      </c>
      <c r="J706" s="849"/>
      <c r="K706" s="849"/>
      <c r="L706" s="849"/>
      <c r="M706" s="849"/>
      <c r="N706" s="849">
        <v>7</v>
      </c>
      <c r="O706" s="849">
        <v>2835</v>
      </c>
      <c r="P706" s="837"/>
      <c r="Q706" s="850">
        <v>405</v>
      </c>
    </row>
    <row r="707" spans="1:17" ht="14.4" customHeight="1" x14ac:dyDescent="0.3">
      <c r="A707" s="831" t="s">
        <v>3535</v>
      </c>
      <c r="B707" s="832" t="s">
        <v>2924</v>
      </c>
      <c r="C707" s="832" t="s">
        <v>2919</v>
      </c>
      <c r="D707" s="832" t="s">
        <v>3536</v>
      </c>
      <c r="E707" s="832" t="s">
        <v>3097</v>
      </c>
      <c r="F707" s="849">
        <v>1</v>
      </c>
      <c r="G707" s="849">
        <v>751</v>
      </c>
      <c r="H707" s="849"/>
      <c r="I707" s="849">
        <v>751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3535</v>
      </c>
      <c r="B708" s="832" t="s">
        <v>2924</v>
      </c>
      <c r="C708" s="832" t="s">
        <v>2919</v>
      </c>
      <c r="D708" s="832" t="s">
        <v>3537</v>
      </c>
      <c r="E708" s="832" t="s">
        <v>3538</v>
      </c>
      <c r="F708" s="849"/>
      <c r="G708" s="849"/>
      <c r="H708" s="849"/>
      <c r="I708" s="849"/>
      <c r="J708" s="849">
        <v>1</v>
      </c>
      <c r="K708" s="849">
        <v>543</v>
      </c>
      <c r="L708" s="849">
        <v>1</v>
      </c>
      <c r="M708" s="849">
        <v>543</v>
      </c>
      <c r="N708" s="849"/>
      <c r="O708" s="849"/>
      <c r="P708" s="837"/>
      <c r="Q708" s="850"/>
    </row>
    <row r="709" spans="1:17" ht="14.4" customHeight="1" x14ac:dyDescent="0.3">
      <c r="A709" s="831" t="s">
        <v>3535</v>
      </c>
      <c r="B709" s="832" t="s">
        <v>2924</v>
      </c>
      <c r="C709" s="832" t="s">
        <v>2919</v>
      </c>
      <c r="D709" s="832" t="s">
        <v>3537</v>
      </c>
      <c r="E709" s="832" t="s">
        <v>3539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544</v>
      </c>
      <c r="P709" s="837"/>
      <c r="Q709" s="850">
        <v>544</v>
      </c>
    </row>
    <row r="710" spans="1:17" ht="14.4" customHeight="1" x14ac:dyDescent="0.3">
      <c r="A710" s="831" t="s">
        <v>3535</v>
      </c>
      <c r="B710" s="832" t="s">
        <v>2924</v>
      </c>
      <c r="C710" s="832" t="s">
        <v>2919</v>
      </c>
      <c r="D710" s="832" t="s">
        <v>3127</v>
      </c>
      <c r="E710" s="832" t="s">
        <v>3128</v>
      </c>
      <c r="F710" s="849">
        <v>1</v>
      </c>
      <c r="G710" s="849">
        <v>357</v>
      </c>
      <c r="H710" s="849">
        <v>0.49860335195530725</v>
      </c>
      <c r="I710" s="849">
        <v>357</v>
      </c>
      <c r="J710" s="849">
        <v>2</v>
      </c>
      <c r="K710" s="849">
        <v>716</v>
      </c>
      <c r="L710" s="849">
        <v>1</v>
      </c>
      <c r="M710" s="849">
        <v>358</v>
      </c>
      <c r="N710" s="849">
        <v>1</v>
      </c>
      <c r="O710" s="849">
        <v>359</v>
      </c>
      <c r="P710" s="837">
        <v>0.50139664804469275</v>
      </c>
      <c r="Q710" s="850">
        <v>359</v>
      </c>
    </row>
    <row r="711" spans="1:17" ht="14.4" customHeight="1" x14ac:dyDescent="0.3">
      <c r="A711" s="831" t="s">
        <v>3535</v>
      </c>
      <c r="B711" s="832" t="s">
        <v>2924</v>
      </c>
      <c r="C711" s="832" t="s">
        <v>2919</v>
      </c>
      <c r="D711" s="832" t="s">
        <v>3127</v>
      </c>
      <c r="E711" s="832" t="s">
        <v>3540</v>
      </c>
      <c r="F711" s="849">
        <v>1</v>
      </c>
      <c r="G711" s="849">
        <v>357</v>
      </c>
      <c r="H711" s="849"/>
      <c r="I711" s="849">
        <v>357</v>
      </c>
      <c r="J711" s="849"/>
      <c r="K711" s="849"/>
      <c r="L711" s="849"/>
      <c r="M711" s="849"/>
      <c r="N711" s="849">
        <v>2</v>
      </c>
      <c r="O711" s="849">
        <v>718</v>
      </c>
      <c r="P711" s="837"/>
      <c r="Q711" s="850">
        <v>359</v>
      </c>
    </row>
    <row r="712" spans="1:17" ht="14.4" customHeight="1" x14ac:dyDescent="0.3">
      <c r="A712" s="831" t="s">
        <v>3541</v>
      </c>
      <c r="B712" s="832" t="s">
        <v>2924</v>
      </c>
      <c r="C712" s="832" t="s">
        <v>2949</v>
      </c>
      <c r="D712" s="832" t="s">
        <v>3016</v>
      </c>
      <c r="E712" s="832" t="s">
        <v>3017</v>
      </c>
      <c r="F712" s="849">
        <v>84</v>
      </c>
      <c r="G712" s="849">
        <v>75999</v>
      </c>
      <c r="H712" s="849">
        <v>0.7</v>
      </c>
      <c r="I712" s="849">
        <v>904.75</v>
      </c>
      <c r="J712" s="849">
        <v>120</v>
      </c>
      <c r="K712" s="849">
        <v>108570</v>
      </c>
      <c r="L712" s="849">
        <v>1</v>
      </c>
      <c r="M712" s="849">
        <v>904.75</v>
      </c>
      <c r="N712" s="849">
        <v>106</v>
      </c>
      <c r="O712" s="849">
        <v>95903.5</v>
      </c>
      <c r="P712" s="837">
        <v>0.8833333333333333</v>
      </c>
      <c r="Q712" s="850">
        <v>904.75</v>
      </c>
    </row>
    <row r="713" spans="1:17" ht="14.4" customHeight="1" x14ac:dyDescent="0.3">
      <c r="A713" s="831" t="s">
        <v>3541</v>
      </c>
      <c r="B713" s="832" t="s">
        <v>2924</v>
      </c>
      <c r="C713" s="832" t="s">
        <v>2949</v>
      </c>
      <c r="D713" s="832" t="s">
        <v>2950</v>
      </c>
      <c r="E713" s="832" t="s">
        <v>2951</v>
      </c>
      <c r="F713" s="849"/>
      <c r="G713" s="849"/>
      <c r="H713" s="849"/>
      <c r="I713" s="849"/>
      <c r="J713" s="849">
        <v>1</v>
      </c>
      <c r="K713" s="849">
        <v>242.64</v>
      </c>
      <c r="L713" s="849">
        <v>1</v>
      </c>
      <c r="M713" s="849">
        <v>242.64</v>
      </c>
      <c r="N713" s="849"/>
      <c r="O713" s="849"/>
      <c r="P713" s="837"/>
      <c r="Q713" s="850"/>
    </row>
    <row r="714" spans="1:17" ht="14.4" customHeight="1" x14ac:dyDescent="0.3">
      <c r="A714" s="831" t="s">
        <v>3541</v>
      </c>
      <c r="B714" s="832" t="s">
        <v>2924</v>
      </c>
      <c r="C714" s="832" t="s">
        <v>2949</v>
      </c>
      <c r="D714" s="832" t="s">
        <v>2950</v>
      </c>
      <c r="E714" s="832" t="s">
        <v>2952</v>
      </c>
      <c r="F714" s="849"/>
      <c r="G714" s="849"/>
      <c r="H714" s="849"/>
      <c r="I714" s="849"/>
      <c r="J714" s="849">
        <v>1</v>
      </c>
      <c r="K714" s="849">
        <v>242.64</v>
      </c>
      <c r="L714" s="849">
        <v>1</v>
      </c>
      <c r="M714" s="849">
        <v>242.64</v>
      </c>
      <c r="N714" s="849"/>
      <c r="O714" s="849"/>
      <c r="P714" s="837"/>
      <c r="Q714" s="850"/>
    </row>
    <row r="715" spans="1:17" ht="14.4" customHeight="1" x14ac:dyDescent="0.3">
      <c r="A715" s="831" t="s">
        <v>3541</v>
      </c>
      <c r="B715" s="832" t="s">
        <v>2924</v>
      </c>
      <c r="C715" s="832" t="s">
        <v>2949</v>
      </c>
      <c r="D715" s="832" t="s">
        <v>2953</v>
      </c>
      <c r="E715" s="832" t="s">
        <v>2954</v>
      </c>
      <c r="F715" s="849">
        <v>14</v>
      </c>
      <c r="G715" s="849">
        <v>3396.96</v>
      </c>
      <c r="H715" s="849">
        <v>1.0000000000000002</v>
      </c>
      <c r="I715" s="849">
        <v>242.64000000000001</v>
      </c>
      <c r="J715" s="849">
        <v>14</v>
      </c>
      <c r="K715" s="849">
        <v>3396.9599999999996</v>
      </c>
      <c r="L715" s="849">
        <v>1</v>
      </c>
      <c r="M715" s="849">
        <v>242.63999999999996</v>
      </c>
      <c r="N715" s="849">
        <v>2</v>
      </c>
      <c r="O715" s="849">
        <v>485.28</v>
      </c>
      <c r="P715" s="837">
        <v>0.14285714285714288</v>
      </c>
      <c r="Q715" s="850">
        <v>242.64</v>
      </c>
    </row>
    <row r="716" spans="1:17" ht="14.4" customHeight="1" x14ac:dyDescent="0.3">
      <c r="A716" s="831" t="s">
        <v>3541</v>
      </c>
      <c r="B716" s="832" t="s">
        <v>2924</v>
      </c>
      <c r="C716" s="832" t="s">
        <v>2949</v>
      </c>
      <c r="D716" s="832" t="s">
        <v>2953</v>
      </c>
      <c r="E716" s="832" t="s">
        <v>2955</v>
      </c>
      <c r="F716" s="849">
        <v>11.04</v>
      </c>
      <c r="G716" s="849">
        <v>2678.74</v>
      </c>
      <c r="H716" s="849">
        <v>0.35612828775937794</v>
      </c>
      <c r="I716" s="849">
        <v>242.63949275362319</v>
      </c>
      <c r="J716" s="849">
        <v>31</v>
      </c>
      <c r="K716" s="849">
        <v>7521.8400000000011</v>
      </c>
      <c r="L716" s="849">
        <v>1</v>
      </c>
      <c r="M716" s="849">
        <v>242.64000000000004</v>
      </c>
      <c r="N716" s="849">
        <v>1</v>
      </c>
      <c r="O716" s="849">
        <v>242.64</v>
      </c>
      <c r="P716" s="837">
        <v>3.2258064516129024E-2</v>
      </c>
      <c r="Q716" s="850">
        <v>242.64</v>
      </c>
    </row>
    <row r="717" spans="1:17" ht="14.4" customHeight="1" x14ac:dyDescent="0.3">
      <c r="A717" s="831" t="s">
        <v>3541</v>
      </c>
      <c r="B717" s="832" t="s">
        <v>2924</v>
      </c>
      <c r="C717" s="832" t="s">
        <v>2949</v>
      </c>
      <c r="D717" s="832" t="s">
        <v>2956</v>
      </c>
      <c r="E717" s="832" t="s">
        <v>2958</v>
      </c>
      <c r="F717" s="849">
        <v>1</v>
      </c>
      <c r="G717" s="849">
        <v>242.64</v>
      </c>
      <c r="H717" s="849">
        <v>0.33333333333333331</v>
      </c>
      <c r="I717" s="849">
        <v>242.64</v>
      </c>
      <c r="J717" s="849">
        <v>3</v>
      </c>
      <c r="K717" s="849">
        <v>727.92</v>
      </c>
      <c r="L717" s="849">
        <v>1</v>
      </c>
      <c r="M717" s="849">
        <v>242.64</v>
      </c>
      <c r="N717" s="849"/>
      <c r="O717" s="849"/>
      <c r="P717" s="837"/>
      <c r="Q717" s="850"/>
    </row>
    <row r="718" spans="1:17" ht="14.4" customHeight="1" x14ac:dyDescent="0.3">
      <c r="A718" s="831" t="s">
        <v>3541</v>
      </c>
      <c r="B718" s="832" t="s">
        <v>2924</v>
      </c>
      <c r="C718" s="832" t="s">
        <v>2919</v>
      </c>
      <c r="D718" s="832" t="s">
        <v>3083</v>
      </c>
      <c r="E718" s="832" t="s">
        <v>3102</v>
      </c>
      <c r="F718" s="849">
        <v>2</v>
      </c>
      <c r="G718" s="849">
        <v>390</v>
      </c>
      <c r="H718" s="849"/>
      <c r="I718" s="849">
        <v>195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3541</v>
      </c>
      <c r="B719" s="832" t="s">
        <v>2924</v>
      </c>
      <c r="C719" s="832" t="s">
        <v>2919</v>
      </c>
      <c r="D719" s="832" t="s">
        <v>3083</v>
      </c>
      <c r="E719" s="832" t="s">
        <v>3084</v>
      </c>
      <c r="F719" s="849">
        <v>2</v>
      </c>
      <c r="G719" s="849">
        <v>390</v>
      </c>
      <c r="H719" s="849">
        <v>1.989795918367347</v>
      </c>
      <c r="I719" s="849">
        <v>195</v>
      </c>
      <c r="J719" s="849">
        <v>1</v>
      </c>
      <c r="K719" s="849">
        <v>196</v>
      </c>
      <c r="L719" s="849">
        <v>1</v>
      </c>
      <c r="M719" s="849">
        <v>196</v>
      </c>
      <c r="N719" s="849">
        <v>1</v>
      </c>
      <c r="O719" s="849">
        <v>196</v>
      </c>
      <c r="P719" s="837">
        <v>1</v>
      </c>
      <c r="Q719" s="850">
        <v>196</v>
      </c>
    </row>
    <row r="720" spans="1:17" ht="14.4" customHeight="1" x14ac:dyDescent="0.3">
      <c r="A720" s="831" t="s">
        <v>3541</v>
      </c>
      <c r="B720" s="832" t="s">
        <v>2924</v>
      </c>
      <c r="C720" s="832" t="s">
        <v>2919</v>
      </c>
      <c r="D720" s="832" t="s">
        <v>2969</v>
      </c>
      <c r="E720" s="832" t="s">
        <v>2970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37</v>
      </c>
      <c r="P720" s="837"/>
      <c r="Q720" s="850">
        <v>37</v>
      </c>
    </row>
    <row r="721" spans="1:17" ht="14.4" customHeight="1" x14ac:dyDescent="0.3">
      <c r="A721" s="831" t="s">
        <v>3541</v>
      </c>
      <c r="B721" s="832" t="s">
        <v>2924</v>
      </c>
      <c r="C721" s="832" t="s">
        <v>2919</v>
      </c>
      <c r="D721" s="832" t="s">
        <v>2978</v>
      </c>
      <c r="E721" s="832" t="s">
        <v>2979</v>
      </c>
      <c r="F721" s="849">
        <v>333</v>
      </c>
      <c r="G721" s="849">
        <v>83583</v>
      </c>
      <c r="H721" s="849">
        <v>1</v>
      </c>
      <c r="I721" s="849">
        <v>251</v>
      </c>
      <c r="J721" s="849">
        <v>333</v>
      </c>
      <c r="K721" s="849">
        <v>83583</v>
      </c>
      <c r="L721" s="849">
        <v>1</v>
      </c>
      <c r="M721" s="849">
        <v>251</v>
      </c>
      <c r="N721" s="849">
        <v>373</v>
      </c>
      <c r="O721" s="849">
        <v>93996</v>
      </c>
      <c r="P721" s="837">
        <v>1.1245827500807581</v>
      </c>
      <c r="Q721" s="850">
        <v>252</v>
      </c>
    </row>
    <row r="722" spans="1:17" ht="14.4" customHeight="1" x14ac:dyDescent="0.3">
      <c r="A722" s="831" t="s">
        <v>3541</v>
      </c>
      <c r="B722" s="832" t="s">
        <v>2924</v>
      </c>
      <c r="C722" s="832" t="s">
        <v>2919</v>
      </c>
      <c r="D722" s="832" t="s">
        <v>2978</v>
      </c>
      <c r="E722" s="832" t="s">
        <v>2980</v>
      </c>
      <c r="F722" s="849">
        <v>365</v>
      </c>
      <c r="G722" s="849">
        <v>91615</v>
      </c>
      <c r="H722" s="849">
        <v>0.98648648648648651</v>
      </c>
      <c r="I722" s="849">
        <v>251</v>
      </c>
      <c r="J722" s="849">
        <v>370</v>
      </c>
      <c r="K722" s="849">
        <v>92870</v>
      </c>
      <c r="L722" s="849">
        <v>1</v>
      </c>
      <c r="M722" s="849">
        <v>251</v>
      </c>
      <c r="N722" s="849">
        <v>372</v>
      </c>
      <c r="O722" s="849">
        <v>93744</v>
      </c>
      <c r="P722" s="837">
        <v>1.0094110046301281</v>
      </c>
      <c r="Q722" s="850">
        <v>252</v>
      </c>
    </row>
    <row r="723" spans="1:17" ht="14.4" customHeight="1" x14ac:dyDescent="0.3">
      <c r="A723" s="831" t="s">
        <v>3541</v>
      </c>
      <c r="B723" s="832" t="s">
        <v>2924</v>
      </c>
      <c r="C723" s="832" t="s">
        <v>2919</v>
      </c>
      <c r="D723" s="832" t="s">
        <v>3018</v>
      </c>
      <c r="E723" s="832" t="s">
        <v>3019</v>
      </c>
      <c r="F723" s="849">
        <v>47</v>
      </c>
      <c r="G723" s="849">
        <v>5922</v>
      </c>
      <c r="H723" s="849">
        <v>0.31543624161073824</v>
      </c>
      <c r="I723" s="849">
        <v>126</v>
      </c>
      <c r="J723" s="849">
        <v>149</v>
      </c>
      <c r="K723" s="849">
        <v>18774</v>
      </c>
      <c r="L723" s="849">
        <v>1</v>
      </c>
      <c r="M723" s="849">
        <v>126</v>
      </c>
      <c r="N723" s="849">
        <v>142</v>
      </c>
      <c r="O723" s="849">
        <v>18034</v>
      </c>
      <c r="P723" s="837">
        <v>0.96058378608714179</v>
      </c>
      <c r="Q723" s="850">
        <v>127</v>
      </c>
    </row>
    <row r="724" spans="1:17" ht="14.4" customHeight="1" x14ac:dyDescent="0.3">
      <c r="A724" s="831" t="s">
        <v>3541</v>
      </c>
      <c r="B724" s="832" t="s">
        <v>2924</v>
      </c>
      <c r="C724" s="832" t="s">
        <v>2919</v>
      </c>
      <c r="D724" s="832" t="s">
        <v>3018</v>
      </c>
      <c r="E724" s="832" t="s">
        <v>3020</v>
      </c>
      <c r="F724" s="849">
        <v>78</v>
      </c>
      <c r="G724" s="849">
        <v>9828</v>
      </c>
      <c r="H724" s="849">
        <v>0.47272727272727272</v>
      </c>
      <c r="I724" s="849">
        <v>126</v>
      </c>
      <c r="J724" s="849">
        <v>165</v>
      </c>
      <c r="K724" s="849">
        <v>20790</v>
      </c>
      <c r="L724" s="849">
        <v>1</v>
      </c>
      <c r="M724" s="849">
        <v>126</v>
      </c>
      <c r="N724" s="849">
        <v>160</v>
      </c>
      <c r="O724" s="849">
        <v>20320</v>
      </c>
      <c r="P724" s="837">
        <v>0.97739297739297737</v>
      </c>
      <c r="Q724" s="850">
        <v>127</v>
      </c>
    </row>
    <row r="725" spans="1:17" ht="14.4" customHeight="1" x14ac:dyDescent="0.3">
      <c r="A725" s="831" t="s">
        <v>3541</v>
      </c>
      <c r="B725" s="832" t="s">
        <v>2924</v>
      </c>
      <c r="C725" s="832" t="s">
        <v>2919</v>
      </c>
      <c r="D725" s="832" t="s">
        <v>3023</v>
      </c>
      <c r="E725" s="832" t="s">
        <v>3025</v>
      </c>
      <c r="F725" s="849">
        <v>2</v>
      </c>
      <c r="G725" s="849">
        <v>990</v>
      </c>
      <c r="H725" s="849"/>
      <c r="I725" s="849">
        <v>495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3541</v>
      </c>
      <c r="B726" s="832" t="s">
        <v>2924</v>
      </c>
      <c r="C726" s="832" t="s">
        <v>2919</v>
      </c>
      <c r="D726" s="832" t="s">
        <v>3103</v>
      </c>
      <c r="E726" s="832" t="s">
        <v>3028</v>
      </c>
      <c r="F726" s="849">
        <v>7</v>
      </c>
      <c r="G726" s="849">
        <v>4816</v>
      </c>
      <c r="H726" s="849">
        <v>0.63636363636363635</v>
      </c>
      <c r="I726" s="849">
        <v>688</v>
      </c>
      <c r="J726" s="849">
        <v>11</v>
      </c>
      <c r="K726" s="849">
        <v>7568</v>
      </c>
      <c r="L726" s="849">
        <v>1</v>
      </c>
      <c r="M726" s="849">
        <v>688</v>
      </c>
      <c r="N726" s="849">
        <v>7</v>
      </c>
      <c r="O726" s="849">
        <v>4823</v>
      </c>
      <c r="P726" s="837">
        <v>0.63728858350951378</v>
      </c>
      <c r="Q726" s="850">
        <v>689</v>
      </c>
    </row>
    <row r="727" spans="1:17" ht="14.4" customHeight="1" x14ac:dyDescent="0.3">
      <c r="A727" s="831" t="s">
        <v>3541</v>
      </c>
      <c r="B727" s="832" t="s">
        <v>2924</v>
      </c>
      <c r="C727" s="832" t="s">
        <v>2919</v>
      </c>
      <c r="D727" s="832" t="s">
        <v>3533</v>
      </c>
      <c r="E727" s="832" t="s">
        <v>3035</v>
      </c>
      <c r="F727" s="849">
        <v>1</v>
      </c>
      <c r="G727" s="849">
        <v>760</v>
      </c>
      <c r="H727" s="849"/>
      <c r="I727" s="849">
        <v>760</v>
      </c>
      <c r="J727" s="849"/>
      <c r="K727" s="849"/>
      <c r="L727" s="849"/>
      <c r="M727" s="849"/>
      <c r="N727" s="849"/>
      <c r="O727" s="849"/>
      <c r="P727" s="837"/>
      <c r="Q727" s="850"/>
    </row>
    <row r="728" spans="1:17" ht="14.4" customHeight="1" x14ac:dyDescent="0.3">
      <c r="A728" s="831" t="s">
        <v>3541</v>
      </c>
      <c r="B728" s="832" t="s">
        <v>2924</v>
      </c>
      <c r="C728" s="832" t="s">
        <v>2919</v>
      </c>
      <c r="D728" s="832" t="s">
        <v>3026</v>
      </c>
      <c r="E728" s="832" t="s">
        <v>3024</v>
      </c>
      <c r="F728" s="849">
        <v>7</v>
      </c>
      <c r="G728" s="849">
        <v>3976</v>
      </c>
      <c r="H728" s="849">
        <v>1.4</v>
      </c>
      <c r="I728" s="849">
        <v>568</v>
      </c>
      <c r="J728" s="849">
        <v>5</v>
      </c>
      <c r="K728" s="849">
        <v>2840</v>
      </c>
      <c r="L728" s="849">
        <v>1</v>
      </c>
      <c r="M728" s="849">
        <v>568</v>
      </c>
      <c r="N728" s="849">
        <v>4</v>
      </c>
      <c r="O728" s="849">
        <v>2276</v>
      </c>
      <c r="P728" s="837">
        <v>0.80140845070422539</v>
      </c>
      <c r="Q728" s="850">
        <v>569</v>
      </c>
    </row>
    <row r="729" spans="1:17" ht="14.4" customHeight="1" x14ac:dyDescent="0.3">
      <c r="A729" s="831" t="s">
        <v>3541</v>
      </c>
      <c r="B729" s="832" t="s">
        <v>2924</v>
      </c>
      <c r="C729" s="832" t="s">
        <v>2919</v>
      </c>
      <c r="D729" s="832" t="s">
        <v>3026</v>
      </c>
      <c r="E729" s="832" t="s">
        <v>3025</v>
      </c>
      <c r="F729" s="849">
        <v>23</v>
      </c>
      <c r="G729" s="849">
        <v>13064</v>
      </c>
      <c r="H729" s="849"/>
      <c r="I729" s="849">
        <v>568</v>
      </c>
      <c r="J729" s="849"/>
      <c r="K729" s="849"/>
      <c r="L729" s="849"/>
      <c r="M729" s="849"/>
      <c r="N729" s="849">
        <v>4</v>
      </c>
      <c r="O729" s="849">
        <v>2276</v>
      </c>
      <c r="P729" s="837"/>
      <c r="Q729" s="850">
        <v>569</v>
      </c>
    </row>
    <row r="730" spans="1:17" ht="14.4" customHeight="1" x14ac:dyDescent="0.3">
      <c r="A730" s="831" t="s">
        <v>3541</v>
      </c>
      <c r="B730" s="832" t="s">
        <v>2924</v>
      </c>
      <c r="C730" s="832" t="s">
        <v>2919</v>
      </c>
      <c r="D730" s="832" t="s">
        <v>3027</v>
      </c>
      <c r="E730" s="832" t="s">
        <v>3028</v>
      </c>
      <c r="F730" s="849">
        <v>386</v>
      </c>
      <c r="G730" s="849">
        <v>293746</v>
      </c>
      <c r="H730" s="849">
        <v>1.2697368421052631</v>
      </c>
      <c r="I730" s="849">
        <v>761</v>
      </c>
      <c r="J730" s="849">
        <v>304</v>
      </c>
      <c r="K730" s="849">
        <v>231344</v>
      </c>
      <c r="L730" s="849">
        <v>1</v>
      </c>
      <c r="M730" s="849">
        <v>761</v>
      </c>
      <c r="N730" s="849">
        <v>443</v>
      </c>
      <c r="O730" s="849">
        <v>337566</v>
      </c>
      <c r="P730" s="837">
        <v>1.4591517394010651</v>
      </c>
      <c r="Q730" s="850">
        <v>762</v>
      </c>
    </row>
    <row r="731" spans="1:17" ht="14.4" customHeight="1" x14ac:dyDescent="0.3">
      <c r="A731" s="831" t="s">
        <v>3541</v>
      </c>
      <c r="B731" s="832" t="s">
        <v>2924</v>
      </c>
      <c r="C731" s="832" t="s">
        <v>2919</v>
      </c>
      <c r="D731" s="832" t="s">
        <v>3087</v>
      </c>
      <c r="E731" s="832" t="s">
        <v>3088</v>
      </c>
      <c r="F731" s="849">
        <v>331</v>
      </c>
      <c r="G731" s="849">
        <v>270758</v>
      </c>
      <c r="H731" s="849">
        <v>1.034375</v>
      </c>
      <c r="I731" s="849">
        <v>818</v>
      </c>
      <c r="J731" s="849">
        <v>320</v>
      </c>
      <c r="K731" s="849">
        <v>261760</v>
      </c>
      <c r="L731" s="849">
        <v>1</v>
      </c>
      <c r="M731" s="849">
        <v>818</v>
      </c>
      <c r="N731" s="849">
        <v>347</v>
      </c>
      <c r="O731" s="849">
        <v>284193</v>
      </c>
      <c r="P731" s="837">
        <v>1.0857006418092909</v>
      </c>
      <c r="Q731" s="850">
        <v>819</v>
      </c>
    </row>
    <row r="732" spans="1:17" ht="14.4" customHeight="1" x14ac:dyDescent="0.3">
      <c r="A732" s="831" t="s">
        <v>3541</v>
      </c>
      <c r="B732" s="832" t="s">
        <v>2924</v>
      </c>
      <c r="C732" s="832" t="s">
        <v>2919</v>
      </c>
      <c r="D732" s="832" t="s">
        <v>3087</v>
      </c>
      <c r="E732" s="832" t="s">
        <v>3089</v>
      </c>
      <c r="F732" s="849">
        <v>372</v>
      </c>
      <c r="G732" s="849">
        <v>304296</v>
      </c>
      <c r="H732" s="849">
        <v>0.97637795275590555</v>
      </c>
      <c r="I732" s="849">
        <v>818</v>
      </c>
      <c r="J732" s="849">
        <v>381</v>
      </c>
      <c r="K732" s="849">
        <v>311658</v>
      </c>
      <c r="L732" s="849">
        <v>1</v>
      </c>
      <c r="M732" s="849">
        <v>818</v>
      </c>
      <c r="N732" s="849">
        <v>313</v>
      </c>
      <c r="O732" s="849">
        <v>256347</v>
      </c>
      <c r="P732" s="837">
        <v>0.82252661571337815</v>
      </c>
      <c r="Q732" s="850">
        <v>819</v>
      </c>
    </row>
    <row r="733" spans="1:17" ht="14.4" customHeight="1" x14ac:dyDescent="0.3">
      <c r="A733" s="831" t="s">
        <v>3541</v>
      </c>
      <c r="B733" s="832" t="s">
        <v>2924</v>
      </c>
      <c r="C733" s="832" t="s">
        <v>2919</v>
      </c>
      <c r="D733" s="832" t="s">
        <v>3029</v>
      </c>
      <c r="E733" s="832" t="s">
        <v>3030</v>
      </c>
      <c r="F733" s="849">
        <v>2</v>
      </c>
      <c r="G733" s="849">
        <v>924</v>
      </c>
      <c r="H733" s="849"/>
      <c r="I733" s="849">
        <v>462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3541</v>
      </c>
      <c r="B734" s="832" t="s">
        <v>2924</v>
      </c>
      <c r="C734" s="832" t="s">
        <v>2919</v>
      </c>
      <c r="D734" s="832" t="s">
        <v>3029</v>
      </c>
      <c r="E734" s="832" t="s">
        <v>3031</v>
      </c>
      <c r="F734" s="849">
        <v>2</v>
      </c>
      <c r="G734" s="849">
        <v>924</v>
      </c>
      <c r="H734" s="849">
        <v>2</v>
      </c>
      <c r="I734" s="849">
        <v>462</v>
      </c>
      <c r="J734" s="849">
        <v>1</v>
      </c>
      <c r="K734" s="849">
        <v>462</v>
      </c>
      <c r="L734" s="849">
        <v>1</v>
      </c>
      <c r="M734" s="849">
        <v>462</v>
      </c>
      <c r="N734" s="849"/>
      <c r="O734" s="849"/>
      <c r="P734" s="837"/>
      <c r="Q734" s="850"/>
    </row>
    <row r="735" spans="1:17" ht="14.4" customHeight="1" x14ac:dyDescent="0.3">
      <c r="A735" s="831" t="s">
        <v>3541</v>
      </c>
      <c r="B735" s="832" t="s">
        <v>2924</v>
      </c>
      <c r="C735" s="832" t="s">
        <v>2919</v>
      </c>
      <c r="D735" s="832" t="s">
        <v>3032</v>
      </c>
      <c r="E735" s="832" t="s">
        <v>3008</v>
      </c>
      <c r="F735" s="849">
        <v>16</v>
      </c>
      <c r="G735" s="849">
        <v>7136</v>
      </c>
      <c r="H735" s="849">
        <v>0.94117647058823528</v>
      </c>
      <c r="I735" s="849">
        <v>446</v>
      </c>
      <c r="J735" s="849">
        <v>17</v>
      </c>
      <c r="K735" s="849">
        <v>7582</v>
      </c>
      <c r="L735" s="849">
        <v>1</v>
      </c>
      <c r="M735" s="849">
        <v>446</v>
      </c>
      <c r="N735" s="849">
        <v>2</v>
      </c>
      <c r="O735" s="849">
        <v>894</v>
      </c>
      <c r="P735" s="837">
        <v>0.1179108414666315</v>
      </c>
      <c r="Q735" s="850">
        <v>447</v>
      </c>
    </row>
    <row r="736" spans="1:17" ht="14.4" customHeight="1" x14ac:dyDescent="0.3">
      <c r="A736" s="831" t="s">
        <v>3541</v>
      </c>
      <c r="B736" s="832" t="s">
        <v>2924</v>
      </c>
      <c r="C736" s="832" t="s">
        <v>2919</v>
      </c>
      <c r="D736" s="832" t="s">
        <v>3032</v>
      </c>
      <c r="E736" s="832" t="s">
        <v>3009</v>
      </c>
      <c r="F736" s="849">
        <v>22</v>
      </c>
      <c r="G736" s="849">
        <v>9812</v>
      </c>
      <c r="H736" s="849">
        <v>0.81481481481481477</v>
      </c>
      <c r="I736" s="849">
        <v>446</v>
      </c>
      <c r="J736" s="849">
        <v>27</v>
      </c>
      <c r="K736" s="849">
        <v>12042</v>
      </c>
      <c r="L736" s="849">
        <v>1</v>
      </c>
      <c r="M736" s="849">
        <v>446</v>
      </c>
      <c r="N736" s="849">
        <v>1</v>
      </c>
      <c r="O736" s="849">
        <v>447</v>
      </c>
      <c r="P736" s="837">
        <v>3.7120079720976584E-2</v>
      </c>
      <c r="Q736" s="850">
        <v>447</v>
      </c>
    </row>
    <row r="737" spans="1:17" ht="14.4" customHeight="1" x14ac:dyDescent="0.3">
      <c r="A737" s="831" t="s">
        <v>3541</v>
      </c>
      <c r="B737" s="832" t="s">
        <v>2924</v>
      </c>
      <c r="C737" s="832" t="s">
        <v>2919</v>
      </c>
      <c r="D737" s="832" t="s">
        <v>3033</v>
      </c>
      <c r="E737" s="832" t="s">
        <v>3006</v>
      </c>
      <c r="F737" s="849">
        <v>43</v>
      </c>
      <c r="G737" s="849">
        <v>31304</v>
      </c>
      <c r="H737" s="849">
        <v>0.97727272727272729</v>
      </c>
      <c r="I737" s="849">
        <v>728</v>
      </c>
      <c r="J737" s="849">
        <v>44</v>
      </c>
      <c r="K737" s="849">
        <v>32032</v>
      </c>
      <c r="L737" s="849">
        <v>1</v>
      </c>
      <c r="M737" s="849">
        <v>728</v>
      </c>
      <c r="N737" s="849">
        <v>40</v>
      </c>
      <c r="O737" s="849">
        <v>29200</v>
      </c>
      <c r="P737" s="837">
        <v>0.91158841158841164</v>
      </c>
      <c r="Q737" s="850">
        <v>730</v>
      </c>
    </row>
    <row r="738" spans="1:17" ht="14.4" customHeight="1" x14ac:dyDescent="0.3">
      <c r="A738" s="831" t="s">
        <v>3541</v>
      </c>
      <c r="B738" s="832" t="s">
        <v>2924</v>
      </c>
      <c r="C738" s="832" t="s">
        <v>2919</v>
      </c>
      <c r="D738" s="832" t="s">
        <v>3034</v>
      </c>
      <c r="E738" s="832" t="s">
        <v>3035</v>
      </c>
      <c r="F738" s="849">
        <v>1</v>
      </c>
      <c r="G738" s="849">
        <v>833</v>
      </c>
      <c r="H738" s="849"/>
      <c r="I738" s="849">
        <v>833</v>
      </c>
      <c r="J738" s="849"/>
      <c r="K738" s="849"/>
      <c r="L738" s="849"/>
      <c r="M738" s="849"/>
      <c r="N738" s="849">
        <v>2</v>
      </c>
      <c r="O738" s="849">
        <v>1668</v>
      </c>
      <c r="P738" s="837"/>
      <c r="Q738" s="850">
        <v>834</v>
      </c>
    </row>
    <row r="739" spans="1:17" ht="14.4" customHeight="1" x14ac:dyDescent="0.3">
      <c r="A739" s="831" t="s">
        <v>3541</v>
      </c>
      <c r="B739" s="832" t="s">
        <v>2924</v>
      </c>
      <c r="C739" s="832" t="s">
        <v>2919</v>
      </c>
      <c r="D739" s="832" t="s">
        <v>3036</v>
      </c>
      <c r="E739" s="832" t="s">
        <v>3037</v>
      </c>
      <c r="F739" s="849">
        <v>90</v>
      </c>
      <c r="G739" s="849">
        <v>19350</v>
      </c>
      <c r="H739" s="849">
        <v>1.0227272727272727</v>
      </c>
      <c r="I739" s="849">
        <v>215</v>
      </c>
      <c r="J739" s="849">
        <v>88</v>
      </c>
      <c r="K739" s="849">
        <v>18920</v>
      </c>
      <c r="L739" s="849">
        <v>1</v>
      </c>
      <c r="M739" s="849">
        <v>215</v>
      </c>
      <c r="N739" s="849">
        <v>97</v>
      </c>
      <c r="O739" s="849">
        <v>20855</v>
      </c>
      <c r="P739" s="837">
        <v>1.1022727272727273</v>
      </c>
      <c r="Q739" s="850">
        <v>215</v>
      </c>
    </row>
    <row r="740" spans="1:17" ht="14.4" customHeight="1" x14ac:dyDescent="0.3">
      <c r="A740" s="831" t="s">
        <v>3541</v>
      </c>
      <c r="B740" s="832" t="s">
        <v>2924</v>
      </c>
      <c r="C740" s="832" t="s">
        <v>2919</v>
      </c>
      <c r="D740" s="832" t="s">
        <v>3036</v>
      </c>
      <c r="E740" s="832" t="s">
        <v>3038</v>
      </c>
      <c r="F740" s="849">
        <v>117</v>
      </c>
      <c r="G740" s="849">
        <v>25155</v>
      </c>
      <c r="H740" s="849">
        <v>1.0446428571428572</v>
      </c>
      <c r="I740" s="849">
        <v>215</v>
      </c>
      <c r="J740" s="849">
        <v>112</v>
      </c>
      <c r="K740" s="849">
        <v>24080</v>
      </c>
      <c r="L740" s="849">
        <v>1</v>
      </c>
      <c r="M740" s="849">
        <v>215</v>
      </c>
      <c r="N740" s="849">
        <v>112</v>
      </c>
      <c r="O740" s="849">
        <v>24080</v>
      </c>
      <c r="P740" s="837">
        <v>1</v>
      </c>
      <c r="Q740" s="850">
        <v>215</v>
      </c>
    </row>
    <row r="741" spans="1:17" ht="14.4" customHeight="1" x14ac:dyDescent="0.3">
      <c r="A741" s="831" t="s">
        <v>3541</v>
      </c>
      <c r="B741" s="832" t="s">
        <v>2924</v>
      </c>
      <c r="C741" s="832" t="s">
        <v>2919</v>
      </c>
      <c r="D741" s="832" t="s">
        <v>3039</v>
      </c>
      <c r="E741" s="832" t="s">
        <v>3040</v>
      </c>
      <c r="F741" s="849">
        <v>737</v>
      </c>
      <c r="G741" s="849">
        <v>62645</v>
      </c>
      <c r="H741" s="849">
        <v>1.0151515151515151</v>
      </c>
      <c r="I741" s="849">
        <v>85</v>
      </c>
      <c r="J741" s="849">
        <v>726</v>
      </c>
      <c r="K741" s="849">
        <v>61710</v>
      </c>
      <c r="L741" s="849">
        <v>1</v>
      </c>
      <c r="M741" s="849">
        <v>85</v>
      </c>
      <c r="N741" s="849">
        <v>803</v>
      </c>
      <c r="O741" s="849">
        <v>69058</v>
      </c>
      <c r="P741" s="837">
        <v>1.1190730837789662</v>
      </c>
      <c r="Q741" s="850">
        <v>86</v>
      </c>
    </row>
    <row r="742" spans="1:17" ht="14.4" customHeight="1" x14ac:dyDescent="0.3">
      <c r="A742" s="831" t="s">
        <v>3541</v>
      </c>
      <c r="B742" s="832" t="s">
        <v>2924</v>
      </c>
      <c r="C742" s="832" t="s">
        <v>2919</v>
      </c>
      <c r="D742" s="832" t="s">
        <v>3039</v>
      </c>
      <c r="E742" s="832" t="s">
        <v>3041</v>
      </c>
      <c r="F742" s="849">
        <v>805</v>
      </c>
      <c r="G742" s="849">
        <v>68425</v>
      </c>
      <c r="H742" s="849">
        <v>0.88656387665198233</v>
      </c>
      <c r="I742" s="849">
        <v>85</v>
      </c>
      <c r="J742" s="849">
        <v>908</v>
      </c>
      <c r="K742" s="849">
        <v>77180</v>
      </c>
      <c r="L742" s="849">
        <v>1</v>
      </c>
      <c r="M742" s="849">
        <v>85</v>
      </c>
      <c r="N742" s="849">
        <v>945</v>
      </c>
      <c r="O742" s="849">
        <v>81270</v>
      </c>
      <c r="P742" s="837">
        <v>1.0529930033687485</v>
      </c>
      <c r="Q742" s="850">
        <v>86</v>
      </c>
    </row>
    <row r="743" spans="1:17" ht="14.4" customHeight="1" x14ac:dyDescent="0.3">
      <c r="A743" s="831" t="s">
        <v>3541</v>
      </c>
      <c r="B743" s="832" t="s">
        <v>2924</v>
      </c>
      <c r="C743" s="832" t="s">
        <v>2919</v>
      </c>
      <c r="D743" s="832" t="s">
        <v>3104</v>
      </c>
      <c r="E743" s="832" t="s">
        <v>3105</v>
      </c>
      <c r="F743" s="849">
        <v>1</v>
      </c>
      <c r="G743" s="849">
        <v>719</v>
      </c>
      <c r="H743" s="849">
        <v>0.49930555555555556</v>
      </c>
      <c r="I743" s="849">
        <v>719</v>
      </c>
      <c r="J743" s="849">
        <v>2</v>
      </c>
      <c r="K743" s="849">
        <v>1440</v>
      </c>
      <c r="L743" s="849">
        <v>1</v>
      </c>
      <c r="M743" s="849">
        <v>720</v>
      </c>
      <c r="N743" s="849">
        <v>2</v>
      </c>
      <c r="O743" s="849">
        <v>1440</v>
      </c>
      <c r="P743" s="837">
        <v>1</v>
      </c>
      <c r="Q743" s="850">
        <v>720</v>
      </c>
    </row>
    <row r="744" spans="1:17" ht="14.4" customHeight="1" x14ac:dyDescent="0.3">
      <c r="A744" s="831" t="s">
        <v>3541</v>
      </c>
      <c r="B744" s="832" t="s">
        <v>2924</v>
      </c>
      <c r="C744" s="832" t="s">
        <v>2919</v>
      </c>
      <c r="D744" s="832" t="s">
        <v>3104</v>
      </c>
      <c r="E744" s="832" t="s">
        <v>3106</v>
      </c>
      <c r="F744" s="849"/>
      <c r="G744" s="849"/>
      <c r="H744" s="849"/>
      <c r="I744" s="849"/>
      <c r="J744" s="849">
        <v>2</v>
      </c>
      <c r="K744" s="849">
        <v>1440</v>
      </c>
      <c r="L744" s="849">
        <v>1</v>
      </c>
      <c r="M744" s="849">
        <v>720</v>
      </c>
      <c r="N744" s="849">
        <v>1</v>
      </c>
      <c r="O744" s="849">
        <v>720</v>
      </c>
      <c r="P744" s="837">
        <v>0.5</v>
      </c>
      <c r="Q744" s="850">
        <v>720</v>
      </c>
    </row>
    <row r="745" spans="1:17" ht="14.4" customHeight="1" x14ac:dyDescent="0.3">
      <c r="A745" s="831" t="s">
        <v>3541</v>
      </c>
      <c r="B745" s="832" t="s">
        <v>2924</v>
      </c>
      <c r="C745" s="832" t="s">
        <v>2919</v>
      </c>
      <c r="D745" s="832" t="s">
        <v>3090</v>
      </c>
      <c r="E745" s="832" t="s">
        <v>3088</v>
      </c>
      <c r="F745" s="849">
        <v>185</v>
      </c>
      <c r="G745" s="849">
        <v>176120</v>
      </c>
      <c r="H745" s="849">
        <v>0.78389830508474578</v>
      </c>
      <c r="I745" s="849">
        <v>952</v>
      </c>
      <c r="J745" s="849">
        <v>236</v>
      </c>
      <c r="K745" s="849">
        <v>224672</v>
      </c>
      <c r="L745" s="849">
        <v>1</v>
      </c>
      <c r="M745" s="849">
        <v>952</v>
      </c>
      <c r="N745" s="849">
        <v>186</v>
      </c>
      <c r="O745" s="849">
        <v>177258</v>
      </c>
      <c r="P745" s="837">
        <v>0.78896346674262929</v>
      </c>
      <c r="Q745" s="850">
        <v>953</v>
      </c>
    </row>
    <row r="746" spans="1:17" ht="14.4" customHeight="1" x14ac:dyDescent="0.3">
      <c r="A746" s="831" t="s">
        <v>3541</v>
      </c>
      <c r="B746" s="832" t="s">
        <v>2924</v>
      </c>
      <c r="C746" s="832" t="s">
        <v>2919</v>
      </c>
      <c r="D746" s="832" t="s">
        <v>3090</v>
      </c>
      <c r="E746" s="832" t="s">
        <v>3089</v>
      </c>
      <c r="F746" s="849">
        <v>178</v>
      </c>
      <c r="G746" s="849">
        <v>169456</v>
      </c>
      <c r="H746" s="849">
        <v>0.58745874587458746</v>
      </c>
      <c r="I746" s="849">
        <v>952</v>
      </c>
      <c r="J746" s="849">
        <v>303</v>
      </c>
      <c r="K746" s="849">
        <v>288456</v>
      </c>
      <c r="L746" s="849">
        <v>1</v>
      </c>
      <c r="M746" s="849">
        <v>952</v>
      </c>
      <c r="N746" s="849">
        <v>291</v>
      </c>
      <c r="O746" s="849">
        <v>277323</v>
      </c>
      <c r="P746" s="837">
        <v>0.96140485897329231</v>
      </c>
      <c r="Q746" s="850">
        <v>953</v>
      </c>
    </row>
    <row r="747" spans="1:17" ht="14.4" customHeight="1" x14ac:dyDescent="0.3">
      <c r="A747" s="831" t="s">
        <v>3541</v>
      </c>
      <c r="B747" s="832" t="s">
        <v>2924</v>
      </c>
      <c r="C747" s="832" t="s">
        <v>2919</v>
      </c>
      <c r="D747" s="832" t="s">
        <v>2993</v>
      </c>
      <c r="E747" s="832" t="s">
        <v>2994</v>
      </c>
      <c r="F747" s="849"/>
      <c r="G747" s="849"/>
      <c r="H747" s="849"/>
      <c r="I747" s="849"/>
      <c r="J747" s="849">
        <v>3</v>
      </c>
      <c r="K747" s="849">
        <v>360</v>
      </c>
      <c r="L747" s="849">
        <v>1</v>
      </c>
      <c r="M747" s="849">
        <v>120</v>
      </c>
      <c r="N747" s="849"/>
      <c r="O747" s="849"/>
      <c r="P747" s="837"/>
      <c r="Q747" s="850"/>
    </row>
    <row r="748" spans="1:17" ht="14.4" customHeight="1" x14ac:dyDescent="0.3">
      <c r="A748" s="831" t="s">
        <v>3541</v>
      </c>
      <c r="B748" s="832" t="s">
        <v>2924</v>
      </c>
      <c r="C748" s="832" t="s">
        <v>2919</v>
      </c>
      <c r="D748" s="832" t="s">
        <v>2993</v>
      </c>
      <c r="E748" s="832" t="s">
        <v>2995</v>
      </c>
      <c r="F748" s="849">
        <v>1</v>
      </c>
      <c r="G748" s="849">
        <v>120</v>
      </c>
      <c r="H748" s="849"/>
      <c r="I748" s="849">
        <v>120</v>
      </c>
      <c r="J748" s="849"/>
      <c r="K748" s="849"/>
      <c r="L748" s="849"/>
      <c r="M748" s="849"/>
      <c r="N748" s="849"/>
      <c r="O748" s="849"/>
      <c r="P748" s="837"/>
      <c r="Q748" s="850"/>
    </row>
    <row r="749" spans="1:17" ht="14.4" customHeight="1" x14ac:dyDescent="0.3">
      <c r="A749" s="831" t="s">
        <v>3541</v>
      </c>
      <c r="B749" s="832" t="s">
        <v>2924</v>
      </c>
      <c r="C749" s="832" t="s">
        <v>2919</v>
      </c>
      <c r="D749" s="832" t="s">
        <v>3091</v>
      </c>
      <c r="E749" s="832" t="s">
        <v>3088</v>
      </c>
      <c r="F749" s="849">
        <v>35</v>
      </c>
      <c r="G749" s="849">
        <v>26075</v>
      </c>
      <c r="H749" s="849">
        <v>1.5217391304347827</v>
      </c>
      <c r="I749" s="849">
        <v>745</v>
      </c>
      <c r="J749" s="849">
        <v>23</v>
      </c>
      <c r="K749" s="849">
        <v>17135</v>
      </c>
      <c r="L749" s="849">
        <v>1</v>
      </c>
      <c r="M749" s="849">
        <v>745</v>
      </c>
      <c r="N749" s="849">
        <v>84</v>
      </c>
      <c r="O749" s="849">
        <v>62664</v>
      </c>
      <c r="P749" s="837">
        <v>3.6570761599066239</v>
      </c>
      <c r="Q749" s="850">
        <v>746</v>
      </c>
    </row>
    <row r="750" spans="1:17" ht="14.4" customHeight="1" x14ac:dyDescent="0.3">
      <c r="A750" s="831" t="s">
        <v>3541</v>
      </c>
      <c r="B750" s="832" t="s">
        <v>2924</v>
      </c>
      <c r="C750" s="832" t="s">
        <v>2919</v>
      </c>
      <c r="D750" s="832" t="s">
        <v>3091</v>
      </c>
      <c r="E750" s="832" t="s">
        <v>3089</v>
      </c>
      <c r="F750" s="849">
        <v>38</v>
      </c>
      <c r="G750" s="849">
        <v>28310</v>
      </c>
      <c r="H750" s="849">
        <v>0.6333333333333333</v>
      </c>
      <c r="I750" s="849">
        <v>745</v>
      </c>
      <c r="J750" s="849">
        <v>60</v>
      </c>
      <c r="K750" s="849">
        <v>44700</v>
      </c>
      <c r="L750" s="849">
        <v>1</v>
      </c>
      <c r="M750" s="849">
        <v>745</v>
      </c>
      <c r="N750" s="849">
        <v>73</v>
      </c>
      <c r="O750" s="849">
        <v>54458</v>
      </c>
      <c r="P750" s="837">
        <v>1.2182997762863534</v>
      </c>
      <c r="Q750" s="850">
        <v>746</v>
      </c>
    </row>
    <row r="751" spans="1:17" ht="14.4" customHeight="1" x14ac:dyDescent="0.3">
      <c r="A751" s="831" t="s">
        <v>3541</v>
      </c>
      <c r="B751" s="832" t="s">
        <v>2924</v>
      </c>
      <c r="C751" s="832" t="s">
        <v>2919</v>
      </c>
      <c r="D751" s="832" t="s">
        <v>3092</v>
      </c>
      <c r="E751" s="832" t="s">
        <v>3093</v>
      </c>
      <c r="F751" s="849">
        <v>34</v>
      </c>
      <c r="G751" s="849">
        <v>18462</v>
      </c>
      <c r="H751" s="849">
        <v>34</v>
      </c>
      <c r="I751" s="849">
        <v>543</v>
      </c>
      <c r="J751" s="849">
        <v>1</v>
      </c>
      <c r="K751" s="849">
        <v>543</v>
      </c>
      <c r="L751" s="849">
        <v>1</v>
      </c>
      <c r="M751" s="849">
        <v>543</v>
      </c>
      <c r="N751" s="849">
        <v>9</v>
      </c>
      <c r="O751" s="849">
        <v>4896</v>
      </c>
      <c r="P751" s="837">
        <v>9.0165745856353592</v>
      </c>
      <c r="Q751" s="850">
        <v>544</v>
      </c>
    </row>
    <row r="752" spans="1:17" ht="14.4" customHeight="1" x14ac:dyDescent="0.3">
      <c r="A752" s="831" t="s">
        <v>3541</v>
      </c>
      <c r="B752" s="832" t="s">
        <v>2924</v>
      </c>
      <c r="C752" s="832" t="s">
        <v>2919</v>
      </c>
      <c r="D752" s="832" t="s">
        <v>3054</v>
      </c>
      <c r="E752" s="832" t="s">
        <v>3037</v>
      </c>
      <c r="F752" s="849">
        <v>13</v>
      </c>
      <c r="G752" s="849">
        <v>2314</v>
      </c>
      <c r="H752" s="849">
        <v>1</v>
      </c>
      <c r="I752" s="849">
        <v>178</v>
      </c>
      <c r="J752" s="849">
        <v>13</v>
      </c>
      <c r="K752" s="849">
        <v>2314</v>
      </c>
      <c r="L752" s="849">
        <v>1</v>
      </c>
      <c r="M752" s="849">
        <v>178</v>
      </c>
      <c r="N752" s="849">
        <v>24</v>
      </c>
      <c r="O752" s="849">
        <v>4296</v>
      </c>
      <c r="P752" s="837">
        <v>1.8565254969749352</v>
      </c>
      <c r="Q752" s="850">
        <v>179</v>
      </c>
    </row>
    <row r="753" spans="1:17" ht="14.4" customHeight="1" x14ac:dyDescent="0.3">
      <c r="A753" s="831" t="s">
        <v>3541</v>
      </c>
      <c r="B753" s="832" t="s">
        <v>2924</v>
      </c>
      <c r="C753" s="832" t="s">
        <v>2919</v>
      </c>
      <c r="D753" s="832" t="s">
        <v>3054</v>
      </c>
      <c r="E753" s="832" t="s">
        <v>3038</v>
      </c>
      <c r="F753" s="849">
        <v>17</v>
      </c>
      <c r="G753" s="849">
        <v>3026</v>
      </c>
      <c r="H753" s="849">
        <v>0.77272727272727271</v>
      </c>
      <c r="I753" s="849">
        <v>178</v>
      </c>
      <c r="J753" s="849">
        <v>22</v>
      </c>
      <c r="K753" s="849">
        <v>3916</v>
      </c>
      <c r="L753" s="849">
        <v>1</v>
      </c>
      <c r="M753" s="849">
        <v>178</v>
      </c>
      <c r="N753" s="849">
        <v>26</v>
      </c>
      <c r="O753" s="849">
        <v>4654</v>
      </c>
      <c r="P753" s="837">
        <v>1.1884576098059245</v>
      </c>
      <c r="Q753" s="850">
        <v>179</v>
      </c>
    </row>
    <row r="754" spans="1:17" ht="14.4" customHeight="1" x14ac:dyDescent="0.3">
      <c r="A754" s="831" t="s">
        <v>3541</v>
      </c>
      <c r="B754" s="832" t="s">
        <v>2924</v>
      </c>
      <c r="C754" s="832" t="s">
        <v>2919</v>
      </c>
      <c r="D754" s="832" t="s">
        <v>3045</v>
      </c>
      <c r="E754" s="832" t="s">
        <v>3043</v>
      </c>
      <c r="F754" s="849">
        <v>6</v>
      </c>
      <c r="G754" s="849">
        <v>2280</v>
      </c>
      <c r="H754" s="849">
        <v>6</v>
      </c>
      <c r="I754" s="849">
        <v>380</v>
      </c>
      <c r="J754" s="849">
        <v>1</v>
      </c>
      <c r="K754" s="849">
        <v>380</v>
      </c>
      <c r="L754" s="849">
        <v>1</v>
      </c>
      <c r="M754" s="849">
        <v>380</v>
      </c>
      <c r="N754" s="849">
        <v>1</v>
      </c>
      <c r="O754" s="849">
        <v>381</v>
      </c>
      <c r="P754" s="837">
        <v>1.0026315789473683</v>
      </c>
      <c r="Q754" s="850">
        <v>381</v>
      </c>
    </row>
    <row r="755" spans="1:17" ht="14.4" customHeight="1" x14ac:dyDescent="0.3">
      <c r="A755" s="831" t="s">
        <v>3541</v>
      </c>
      <c r="B755" s="832" t="s">
        <v>2924</v>
      </c>
      <c r="C755" s="832" t="s">
        <v>2919</v>
      </c>
      <c r="D755" s="832" t="s">
        <v>3045</v>
      </c>
      <c r="E755" s="832" t="s">
        <v>3044</v>
      </c>
      <c r="F755" s="849">
        <v>2</v>
      </c>
      <c r="G755" s="849">
        <v>760</v>
      </c>
      <c r="H755" s="849">
        <v>1</v>
      </c>
      <c r="I755" s="849">
        <v>380</v>
      </c>
      <c r="J755" s="849">
        <v>2</v>
      </c>
      <c r="K755" s="849">
        <v>760</v>
      </c>
      <c r="L755" s="849">
        <v>1</v>
      </c>
      <c r="M755" s="849">
        <v>380</v>
      </c>
      <c r="N755" s="849">
        <v>4</v>
      </c>
      <c r="O755" s="849">
        <v>1524</v>
      </c>
      <c r="P755" s="837">
        <v>2.0052631578947366</v>
      </c>
      <c r="Q755" s="850">
        <v>381</v>
      </c>
    </row>
    <row r="756" spans="1:17" ht="14.4" customHeight="1" x14ac:dyDescent="0.3">
      <c r="A756" s="831" t="s">
        <v>3541</v>
      </c>
      <c r="B756" s="832" t="s">
        <v>2924</v>
      </c>
      <c r="C756" s="832" t="s">
        <v>2919</v>
      </c>
      <c r="D756" s="832" t="s">
        <v>3005</v>
      </c>
      <c r="E756" s="832" t="s">
        <v>3006</v>
      </c>
      <c r="F756" s="849">
        <v>2</v>
      </c>
      <c r="G756" s="849">
        <v>1236</v>
      </c>
      <c r="H756" s="849">
        <v>1.9967689822294024</v>
      </c>
      <c r="I756" s="849">
        <v>618</v>
      </c>
      <c r="J756" s="849">
        <v>1</v>
      </c>
      <c r="K756" s="849">
        <v>619</v>
      </c>
      <c r="L756" s="849">
        <v>1</v>
      </c>
      <c r="M756" s="849">
        <v>619</v>
      </c>
      <c r="N756" s="849">
        <v>1</v>
      </c>
      <c r="O756" s="849">
        <v>620</v>
      </c>
      <c r="P756" s="837">
        <v>1.0016155088852989</v>
      </c>
      <c r="Q756" s="850">
        <v>620</v>
      </c>
    </row>
    <row r="757" spans="1:17" ht="14.4" customHeight="1" x14ac:dyDescent="0.3">
      <c r="A757" s="831" t="s">
        <v>3541</v>
      </c>
      <c r="B757" s="832" t="s">
        <v>2924</v>
      </c>
      <c r="C757" s="832" t="s">
        <v>2919</v>
      </c>
      <c r="D757" s="832" t="s">
        <v>3094</v>
      </c>
      <c r="E757" s="832" t="s">
        <v>3095</v>
      </c>
      <c r="F757" s="849">
        <v>2</v>
      </c>
      <c r="G757" s="849">
        <v>200</v>
      </c>
      <c r="H757" s="849"/>
      <c r="I757" s="849">
        <v>100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3541</v>
      </c>
      <c r="B758" s="832" t="s">
        <v>2924</v>
      </c>
      <c r="C758" s="832" t="s">
        <v>2919</v>
      </c>
      <c r="D758" s="832" t="s">
        <v>3094</v>
      </c>
      <c r="E758" s="832" t="s">
        <v>3121</v>
      </c>
      <c r="F758" s="849"/>
      <c r="G758" s="849"/>
      <c r="H758" s="849"/>
      <c r="I758" s="849"/>
      <c r="J758" s="849"/>
      <c r="K758" s="849"/>
      <c r="L758" s="849"/>
      <c r="M758" s="849"/>
      <c r="N758" s="849">
        <v>1</v>
      </c>
      <c r="O758" s="849">
        <v>100</v>
      </c>
      <c r="P758" s="837"/>
      <c r="Q758" s="850">
        <v>100</v>
      </c>
    </row>
    <row r="759" spans="1:17" ht="14.4" customHeight="1" x14ac:dyDescent="0.3">
      <c r="A759" s="831" t="s">
        <v>3541</v>
      </c>
      <c r="B759" s="832" t="s">
        <v>2924</v>
      </c>
      <c r="C759" s="832" t="s">
        <v>2919</v>
      </c>
      <c r="D759" s="832" t="s">
        <v>3007</v>
      </c>
      <c r="E759" s="832" t="s">
        <v>3009</v>
      </c>
      <c r="F759" s="849"/>
      <c r="G759" s="849"/>
      <c r="H759" s="849"/>
      <c r="I759" s="849"/>
      <c r="J759" s="849">
        <v>1</v>
      </c>
      <c r="K759" s="849">
        <v>373</v>
      </c>
      <c r="L759" s="849">
        <v>1</v>
      </c>
      <c r="M759" s="849">
        <v>373</v>
      </c>
      <c r="N759" s="849"/>
      <c r="O759" s="849"/>
      <c r="P759" s="837"/>
      <c r="Q759" s="850"/>
    </row>
    <row r="760" spans="1:17" ht="14.4" customHeight="1" x14ac:dyDescent="0.3">
      <c r="A760" s="831" t="s">
        <v>3541</v>
      </c>
      <c r="B760" s="832" t="s">
        <v>2924</v>
      </c>
      <c r="C760" s="832" t="s">
        <v>2919</v>
      </c>
      <c r="D760" s="832" t="s">
        <v>3123</v>
      </c>
      <c r="E760" s="832" t="s">
        <v>3089</v>
      </c>
      <c r="F760" s="849"/>
      <c r="G760" s="849"/>
      <c r="H760" s="849"/>
      <c r="I760" s="849"/>
      <c r="J760" s="849">
        <v>13</v>
      </c>
      <c r="K760" s="849">
        <v>11427</v>
      </c>
      <c r="L760" s="849">
        <v>1</v>
      </c>
      <c r="M760" s="849">
        <v>879</v>
      </c>
      <c r="N760" s="849"/>
      <c r="O760" s="849"/>
      <c r="P760" s="837"/>
      <c r="Q760" s="850"/>
    </row>
    <row r="761" spans="1:17" ht="14.4" customHeight="1" x14ac:dyDescent="0.3">
      <c r="A761" s="831" t="s">
        <v>3541</v>
      </c>
      <c r="B761" s="832" t="s">
        <v>2924</v>
      </c>
      <c r="C761" s="832" t="s">
        <v>2919</v>
      </c>
      <c r="D761" s="832" t="s">
        <v>3133</v>
      </c>
      <c r="E761" s="832" t="s">
        <v>3097</v>
      </c>
      <c r="F761" s="849">
        <v>10</v>
      </c>
      <c r="G761" s="849">
        <v>5310</v>
      </c>
      <c r="H761" s="849">
        <v>3.3333333333333335</v>
      </c>
      <c r="I761" s="849">
        <v>531</v>
      </c>
      <c r="J761" s="849">
        <v>3</v>
      </c>
      <c r="K761" s="849">
        <v>1593</v>
      </c>
      <c r="L761" s="849">
        <v>1</v>
      </c>
      <c r="M761" s="849">
        <v>531</v>
      </c>
      <c r="N761" s="849">
        <v>3</v>
      </c>
      <c r="O761" s="849">
        <v>1596</v>
      </c>
      <c r="P761" s="837">
        <v>1.0018832391713748</v>
      </c>
      <c r="Q761" s="850">
        <v>532</v>
      </c>
    </row>
    <row r="762" spans="1:17" ht="14.4" customHeight="1" x14ac:dyDescent="0.3">
      <c r="A762" s="831" t="s">
        <v>3541</v>
      </c>
      <c r="B762" s="832" t="s">
        <v>2924</v>
      </c>
      <c r="C762" s="832" t="s">
        <v>2919</v>
      </c>
      <c r="D762" s="832" t="s">
        <v>3096</v>
      </c>
      <c r="E762" s="832" t="s">
        <v>3097</v>
      </c>
      <c r="F762" s="849">
        <v>144</v>
      </c>
      <c r="G762" s="849">
        <v>118656</v>
      </c>
      <c r="H762" s="849">
        <v>0.76595744680851063</v>
      </c>
      <c r="I762" s="849">
        <v>824</v>
      </c>
      <c r="J762" s="849">
        <v>188</v>
      </c>
      <c r="K762" s="849">
        <v>154912</v>
      </c>
      <c r="L762" s="849">
        <v>1</v>
      </c>
      <c r="M762" s="849">
        <v>824</v>
      </c>
      <c r="N762" s="849">
        <v>174</v>
      </c>
      <c r="O762" s="849">
        <v>143550</v>
      </c>
      <c r="P762" s="837">
        <v>0.92665513323693449</v>
      </c>
      <c r="Q762" s="850">
        <v>825</v>
      </c>
    </row>
    <row r="763" spans="1:17" ht="14.4" customHeight="1" x14ac:dyDescent="0.3">
      <c r="A763" s="831" t="s">
        <v>3541</v>
      </c>
      <c r="B763" s="832" t="s">
        <v>2924</v>
      </c>
      <c r="C763" s="832" t="s">
        <v>2919</v>
      </c>
      <c r="D763" s="832" t="s">
        <v>3124</v>
      </c>
      <c r="E763" s="832" t="s">
        <v>3097</v>
      </c>
      <c r="F763" s="849">
        <v>82</v>
      </c>
      <c r="G763" s="849">
        <v>49528</v>
      </c>
      <c r="H763" s="849">
        <v>1.1388888888888888</v>
      </c>
      <c r="I763" s="849">
        <v>604</v>
      </c>
      <c r="J763" s="849">
        <v>72</v>
      </c>
      <c r="K763" s="849">
        <v>43488</v>
      </c>
      <c r="L763" s="849">
        <v>1</v>
      </c>
      <c r="M763" s="849">
        <v>604</v>
      </c>
      <c r="N763" s="849">
        <v>28</v>
      </c>
      <c r="O763" s="849">
        <v>16940</v>
      </c>
      <c r="P763" s="837">
        <v>0.389532744665195</v>
      </c>
      <c r="Q763" s="850">
        <v>605</v>
      </c>
    </row>
    <row r="764" spans="1:17" ht="14.4" customHeight="1" x14ac:dyDescent="0.3">
      <c r="A764" s="831" t="s">
        <v>3541</v>
      </c>
      <c r="B764" s="832" t="s">
        <v>2924</v>
      </c>
      <c r="C764" s="832" t="s">
        <v>2919</v>
      </c>
      <c r="D764" s="832" t="s">
        <v>3050</v>
      </c>
      <c r="E764" s="832" t="s">
        <v>3051</v>
      </c>
      <c r="F764" s="849"/>
      <c r="G764" s="849"/>
      <c r="H764" s="849"/>
      <c r="I764" s="849"/>
      <c r="J764" s="849"/>
      <c r="K764" s="849"/>
      <c r="L764" s="849"/>
      <c r="M764" s="849"/>
      <c r="N764" s="849">
        <v>2</v>
      </c>
      <c r="O764" s="849">
        <v>810</v>
      </c>
      <c r="P764" s="837"/>
      <c r="Q764" s="850">
        <v>405</v>
      </c>
    </row>
    <row r="765" spans="1:17" ht="14.4" customHeight="1" x14ac:dyDescent="0.3">
      <c r="A765" s="831" t="s">
        <v>3542</v>
      </c>
      <c r="B765" s="832" t="s">
        <v>2924</v>
      </c>
      <c r="C765" s="832" t="s">
        <v>2949</v>
      </c>
      <c r="D765" s="832" t="s">
        <v>3016</v>
      </c>
      <c r="E765" s="832" t="s">
        <v>3017</v>
      </c>
      <c r="F765" s="849">
        <v>48</v>
      </c>
      <c r="G765" s="849">
        <v>43428</v>
      </c>
      <c r="H765" s="849">
        <v>1.1428571428571428</v>
      </c>
      <c r="I765" s="849">
        <v>904.75</v>
      </c>
      <c r="J765" s="849">
        <v>42</v>
      </c>
      <c r="K765" s="849">
        <v>37999.5</v>
      </c>
      <c r="L765" s="849">
        <v>1</v>
      </c>
      <c r="M765" s="849">
        <v>904.75</v>
      </c>
      <c r="N765" s="849">
        <v>53</v>
      </c>
      <c r="O765" s="849">
        <v>47951.75</v>
      </c>
      <c r="P765" s="837">
        <v>1.2619047619047619</v>
      </c>
      <c r="Q765" s="850">
        <v>904.75</v>
      </c>
    </row>
    <row r="766" spans="1:17" ht="14.4" customHeight="1" x14ac:dyDescent="0.3">
      <c r="A766" s="831" t="s">
        <v>3542</v>
      </c>
      <c r="B766" s="832" t="s">
        <v>2924</v>
      </c>
      <c r="C766" s="832" t="s">
        <v>2919</v>
      </c>
      <c r="D766" s="832" t="s">
        <v>3083</v>
      </c>
      <c r="E766" s="832" t="s">
        <v>3084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196</v>
      </c>
      <c r="P766" s="837"/>
      <c r="Q766" s="850">
        <v>196</v>
      </c>
    </row>
    <row r="767" spans="1:17" ht="14.4" customHeight="1" x14ac:dyDescent="0.3">
      <c r="A767" s="831" t="s">
        <v>3542</v>
      </c>
      <c r="B767" s="832" t="s">
        <v>2924</v>
      </c>
      <c r="C767" s="832" t="s">
        <v>2919</v>
      </c>
      <c r="D767" s="832" t="s">
        <v>2969</v>
      </c>
      <c r="E767" s="832" t="s">
        <v>2970</v>
      </c>
      <c r="F767" s="849">
        <v>1</v>
      </c>
      <c r="G767" s="849">
        <v>37</v>
      </c>
      <c r="H767" s="849"/>
      <c r="I767" s="849">
        <v>37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" customHeight="1" x14ac:dyDescent="0.3">
      <c r="A768" s="831" t="s">
        <v>3542</v>
      </c>
      <c r="B768" s="832" t="s">
        <v>2924</v>
      </c>
      <c r="C768" s="832" t="s">
        <v>2919</v>
      </c>
      <c r="D768" s="832" t="s">
        <v>2978</v>
      </c>
      <c r="E768" s="832" t="s">
        <v>2979</v>
      </c>
      <c r="F768" s="849">
        <v>150</v>
      </c>
      <c r="G768" s="849">
        <v>37650</v>
      </c>
      <c r="H768" s="849">
        <v>0.8875739644970414</v>
      </c>
      <c r="I768" s="849">
        <v>251</v>
      </c>
      <c r="J768" s="849">
        <v>169</v>
      </c>
      <c r="K768" s="849">
        <v>42419</v>
      </c>
      <c r="L768" s="849">
        <v>1</v>
      </c>
      <c r="M768" s="849">
        <v>251</v>
      </c>
      <c r="N768" s="849">
        <v>178</v>
      </c>
      <c r="O768" s="849">
        <v>44856</v>
      </c>
      <c r="P768" s="837">
        <v>1.0574506706900211</v>
      </c>
      <c r="Q768" s="850">
        <v>252</v>
      </c>
    </row>
    <row r="769" spans="1:17" ht="14.4" customHeight="1" x14ac:dyDescent="0.3">
      <c r="A769" s="831" t="s">
        <v>3542</v>
      </c>
      <c r="B769" s="832" t="s">
        <v>2924</v>
      </c>
      <c r="C769" s="832" t="s">
        <v>2919</v>
      </c>
      <c r="D769" s="832" t="s">
        <v>2978</v>
      </c>
      <c r="E769" s="832" t="s">
        <v>2980</v>
      </c>
      <c r="F769" s="849">
        <v>168</v>
      </c>
      <c r="G769" s="849">
        <v>42168</v>
      </c>
      <c r="H769" s="849">
        <v>0.98245614035087714</v>
      </c>
      <c r="I769" s="849">
        <v>251</v>
      </c>
      <c r="J769" s="849">
        <v>171</v>
      </c>
      <c r="K769" s="849">
        <v>42921</v>
      </c>
      <c r="L769" s="849">
        <v>1</v>
      </c>
      <c r="M769" s="849">
        <v>251</v>
      </c>
      <c r="N769" s="849">
        <v>159</v>
      </c>
      <c r="O769" s="849">
        <v>40068</v>
      </c>
      <c r="P769" s="837">
        <v>0.93352904172782558</v>
      </c>
      <c r="Q769" s="850">
        <v>252</v>
      </c>
    </row>
    <row r="770" spans="1:17" ht="14.4" customHeight="1" x14ac:dyDescent="0.3">
      <c r="A770" s="831" t="s">
        <v>3542</v>
      </c>
      <c r="B770" s="832" t="s">
        <v>2924</v>
      </c>
      <c r="C770" s="832" t="s">
        <v>2919</v>
      </c>
      <c r="D770" s="832" t="s">
        <v>3018</v>
      </c>
      <c r="E770" s="832" t="s">
        <v>3019</v>
      </c>
      <c r="F770" s="849">
        <v>316</v>
      </c>
      <c r="G770" s="849">
        <v>39816</v>
      </c>
      <c r="H770" s="849">
        <v>0.8729281767955801</v>
      </c>
      <c r="I770" s="849">
        <v>126</v>
      </c>
      <c r="J770" s="849">
        <v>362</v>
      </c>
      <c r="K770" s="849">
        <v>45612</v>
      </c>
      <c r="L770" s="849">
        <v>1</v>
      </c>
      <c r="M770" s="849">
        <v>126</v>
      </c>
      <c r="N770" s="849">
        <v>420</v>
      </c>
      <c r="O770" s="849">
        <v>53340</v>
      </c>
      <c r="P770" s="837">
        <v>1.1694290976058932</v>
      </c>
      <c r="Q770" s="850">
        <v>127</v>
      </c>
    </row>
    <row r="771" spans="1:17" ht="14.4" customHeight="1" x14ac:dyDescent="0.3">
      <c r="A771" s="831" t="s">
        <v>3542</v>
      </c>
      <c r="B771" s="832" t="s">
        <v>2924</v>
      </c>
      <c r="C771" s="832" t="s">
        <v>2919</v>
      </c>
      <c r="D771" s="832" t="s">
        <v>3018</v>
      </c>
      <c r="E771" s="832" t="s">
        <v>3020</v>
      </c>
      <c r="F771" s="849">
        <v>318</v>
      </c>
      <c r="G771" s="849">
        <v>40068</v>
      </c>
      <c r="H771" s="849">
        <v>0.84799999999999998</v>
      </c>
      <c r="I771" s="849">
        <v>126</v>
      </c>
      <c r="J771" s="849">
        <v>375</v>
      </c>
      <c r="K771" s="849">
        <v>47250</v>
      </c>
      <c r="L771" s="849">
        <v>1</v>
      </c>
      <c r="M771" s="849">
        <v>126</v>
      </c>
      <c r="N771" s="849">
        <v>360</v>
      </c>
      <c r="O771" s="849">
        <v>45720</v>
      </c>
      <c r="P771" s="837">
        <v>0.9676190476190476</v>
      </c>
      <c r="Q771" s="850">
        <v>127</v>
      </c>
    </row>
    <row r="772" spans="1:17" ht="14.4" customHeight="1" x14ac:dyDescent="0.3">
      <c r="A772" s="831" t="s">
        <v>3542</v>
      </c>
      <c r="B772" s="832" t="s">
        <v>2924</v>
      </c>
      <c r="C772" s="832" t="s">
        <v>2919</v>
      </c>
      <c r="D772" s="832" t="s">
        <v>3023</v>
      </c>
      <c r="E772" s="832" t="s">
        <v>3025</v>
      </c>
      <c r="F772" s="849">
        <v>2</v>
      </c>
      <c r="G772" s="849">
        <v>990</v>
      </c>
      <c r="H772" s="849"/>
      <c r="I772" s="849">
        <v>495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" customHeight="1" x14ac:dyDescent="0.3">
      <c r="A773" s="831" t="s">
        <v>3542</v>
      </c>
      <c r="B773" s="832" t="s">
        <v>2924</v>
      </c>
      <c r="C773" s="832" t="s">
        <v>2919</v>
      </c>
      <c r="D773" s="832" t="s">
        <v>3103</v>
      </c>
      <c r="E773" s="832" t="s">
        <v>3028</v>
      </c>
      <c r="F773" s="849"/>
      <c r="G773" s="849"/>
      <c r="H773" s="849"/>
      <c r="I773" s="849"/>
      <c r="J773" s="849">
        <v>2</v>
      </c>
      <c r="K773" s="849">
        <v>1376</v>
      </c>
      <c r="L773" s="849">
        <v>1</v>
      </c>
      <c r="M773" s="849">
        <v>688</v>
      </c>
      <c r="N773" s="849">
        <v>18</v>
      </c>
      <c r="O773" s="849">
        <v>12402</v>
      </c>
      <c r="P773" s="837">
        <v>9.0130813953488378</v>
      </c>
      <c r="Q773" s="850">
        <v>689</v>
      </c>
    </row>
    <row r="774" spans="1:17" ht="14.4" customHeight="1" x14ac:dyDescent="0.3">
      <c r="A774" s="831" t="s">
        <v>3542</v>
      </c>
      <c r="B774" s="832" t="s">
        <v>2924</v>
      </c>
      <c r="C774" s="832" t="s">
        <v>2919</v>
      </c>
      <c r="D774" s="832" t="s">
        <v>3026</v>
      </c>
      <c r="E774" s="832" t="s">
        <v>3024</v>
      </c>
      <c r="F774" s="849">
        <v>16</v>
      </c>
      <c r="G774" s="849">
        <v>9088</v>
      </c>
      <c r="H774" s="849">
        <v>0.8</v>
      </c>
      <c r="I774" s="849">
        <v>568</v>
      </c>
      <c r="J774" s="849">
        <v>20</v>
      </c>
      <c r="K774" s="849">
        <v>11360</v>
      </c>
      <c r="L774" s="849">
        <v>1</v>
      </c>
      <c r="M774" s="849">
        <v>568</v>
      </c>
      <c r="N774" s="849">
        <v>1</v>
      </c>
      <c r="O774" s="849">
        <v>569</v>
      </c>
      <c r="P774" s="837">
        <v>5.0088028169014087E-2</v>
      </c>
      <c r="Q774" s="850">
        <v>569</v>
      </c>
    </row>
    <row r="775" spans="1:17" ht="14.4" customHeight="1" x14ac:dyDescent="0.3">
      <c r="A775" s="831" t="s">
        <v>3542</v>
      </c>
      <c r="B775" s="832" t="s">
        <v>2924</v>
      </c>
      <c r="C775" s="832" t="s">
        <v>2919</v>
      </c>
      <c r="D775" s="832" t="s">
        <v>3026</v>
      </c>
      <c r="E775" s="832" t="s">
        <v>3025</v>
      </c>
      <c r="F775" s="849">
        <v>4</v>
      </c>
      <c r="G775" s="849">
        <v>2272</v>
      </c>
      <c r="H775" s="849">
        <v>0.22222222222222221</v>
      </c>
      <c r="I775" s="849">
        <v>568</v>
      </c>
      <c r="J775" s="849">
        <v>18</v>
      </c>
      <c r="K775" s="849">
        <v>10224</v>
      </c>
      <c r="L775" s="849">
        <v>1</v>
      </c>
      <c r="M775" s="849">
        <v>568</v>
      </c>
      <c r="N775" s="849"/>
      <c r="O775" s="849"/>
      <c r="P775" s="837"/>
      <c r="Q775" s="850"/>
    </row>
    <row r="776" spans="1:17" ht="14.4" customHeight="1" x14ac:dyDescent="0.3">
      <c r="A776" s="831" t="s">
        <v>3542</v>
      </c>
      <c r="B776" s="832" t="s">
        <v>2924</v>
      </c>
      <c r="C776" s="832" t="s">
        <v>2919</v>
      </c>
      <c r="D776" s="832" t="s">
        <v>3027</v>
      </c>
      <c r="E776" s="832" t="s">
        <v>3028</v>
      </c>
      <c r="F776" s="849">
        <v>60</v>
      </c>
      <c r="G776" s="849">
        <v>45660</v>
      </c>
      <c r="H776" s="849">
        <v>0.37037037037037035</v>
      </c>
      <c r="I776" s="849">
        <v>761</v>
      </c>
      <c r="J776" s="849">
        <v>162</v>
      </c>
      <c r="K776" s="849">
        <v>123282</v>
      </c>
      <c r="L776" s="849">
        <v>1</v>
      </c>
      <c r="M776" s="849">
        <v>761</v>
      </c>
      <c r="N776" s="849">
        <v>75</v>
      </c>
      <c r="O776" s="849">
        <v>57150</v>
      </c>
      <c r="P776" s="837">
        <v>0.46357132428091691</v>
      </c>
      <c r="Q776" s="850">
        <v>762</v>
      </c>
    </row>
    <row r="777" spans="1:17" ht="14.4" customHeight="1" x14ac:dyDescent="0.3">
      <c r="A777" s="831" t="s">
        <v>3542</v>
      </c>
      <c r="B777" s="832" t="s">
        <v>2924</v>
      </c>
      <c r="C777" s="832" t="s">
        <v>2919</v>
      </c>
      <c r="D777" s="832" t="s">
        <v>3087</v>
      </c>
      <c r="E777" s="832" t="s">
        <v>3088</v>
      </c>
      <c r="F777" s="849">
        <v>198</v>
      </c>
      <c r="G777" s="849">
        <v>161964</v>
      </c>
      <c r="H777" s="849">
        <v>1.0819672131147542</v>
      </c>
      <c r="I777" s="849">
        <v>818</v>
      </c>
      <c r="J777" s="849">
        <v>183</v>
      </c>
      <c r="K777" s="849">
        <v>149694</v>
      </c>
      <c r="L777" s="849">
        <v>1</v>
      </c>
      <c r="M777" s="849">
        <v>818</v>
      </c>
      <c r="N777" s="849">
        <v>265</v>
      </c>
      <c r="O777" s="849">
        <v>217035</v>
      </c>
      <c r="P777" s="837">
        <v>1.4498577097278449</v>
      </c>
      <c r="Q777" s="850">
        <v>819</v>
      </c>
    </row>
    <row r="778" spans="1:17" ht="14.4" customHeight="1" x14ac:dyDescent="0.3">
      <c r="A778" s="831" t="s">
        <v>3542</v>
      </c>
      <c r="B778" s="832" t="s">
        <v>2924</v>
      </c>
      <c r="C778" s="832" t="s">
        <v>2919</v>
      </c>
      <c r="D778" s="832" t="s">
        <v>3087</v>
      </c>
      <c r="E778" s="832" t="s">
        <v>3089</v>
      </c>
      <c r="F778" s="849">
        <v>162</v>
      </c>
      <c r="G778" s="849">
        <v>132516</v>
      </c>
      <c r="H778" s="849">
        <v>1.08</v>
      </c>
      <c r="I778" s="849">
        <v>818</v>
      </c>
      <c r="J778" s="849">
        <v>150</v>
      </c>
      <c r="K778" s="849">
        <v>122700</v>
      </c>
      <c r="L778" s="849">
        <v>1</v>
      </c>
      <c r="M778" s="849">
        <v>818</v>
      </c>
      <c r="N778" s="849">
        <v>160</v>
      </c>
      <c r="O778" s="849">
        <v>131040</v>
      </c>
      <c r="P778" s="837">
        <v>1.0679706601466992</v>
      </c>
      <c r="Q778" s="850">
        <v>819</v>
      </c>
    </row>
    <row r="779" spans="1:17" ht="14.4" customHeight="1" x14ac:dyDescent="0.3">
      <c r="A779" s="831" t="s">
        <v>3542</v>
      </c>
      <c r="B779" s="832" t="s">
        <v>2924</v>
      </c>
      <c r="C779" s="832" t="s">
        <v>2919</v>
      </c>
      <c r="D779" s="832" t="s">
        <v>3029</v>
      </c>
      <c r="E779" s="832" t="s">
        <v>3030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464</v>
      </c>
      <c r="P779" s="837"/>
      <c r="Q779" s="850">
        <v>464</v>
      </c>
    </row>
    <row r="780" spans="1:17" ht="14.4" customHeight="1" x14ac:dyDescent="0.3">
      <c r="A780" s="831" t="s">
        <v>3542</v>
      </c>
      <c r="B780" s="832" t="s">
        <v>2924</v>
      </c>
      <c r="C780" s="832" t="s">
        <v>2919</v>
      </c>
      <c r="D780" s="832" t="s">
        <v>3029</v>
      </c>
      <c r="E780" s="832" t="s">
        <v>3031</v>
      </c>
      <c r="F780" s="849"/>
      <c r="G780" s="849"/>
      <c r="H780" s="849"/>
      <c r="I780" s="849"/>
      <c r="J780" s="849">
        <v>1</v>
      </c>
      <c r="K780" s="849">
        <v>462</v>
      </c>
      <c r="L780" s="849">
        <v>1</v>
      </c>
      <c r="M780" s="849">
        <v>462</v>
      </c>
      <c r="N780" s="849">
        <v>1</v>
      </c>
      <c r="O780" s="849">
        <v>464</v>
      </c>
      <c r="P780" s="837">
        <v>1.0043290043290043</v>
      </c>
      <c r="Q780" s="850">
        <v>464</v>
      </c>
    </row>
    <row r="781" spans="1:17" ht="14.4" customHeight="1" x14ac:dyDescent="0.3">
      <c r="A781" s="831" t="s">
        <v>3542</v>
      </c>
      <c r="B781" s="832" t="s">
        <v>2924</v>
      </c>
      <c r="C781" s="832" t="s">
        <v>2919</v>
      </c>
      <c r="D781" s="832" t="s">
        <v>3032</v>
      </c>
      <c r="E781" s="832" t="s">
        <v>3009</v>
      </c>
      <c r="F781" s="849">
        <v>1</v>
      </c>
      <c r="G781" s="849">
        <v>446</v>
      </c>
      <c r="H781" s="849"/>
      <c r="I781" s="849">
        <v>446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" customHeight="1" x14ac:dyDescent="0.3">
      <c r="A782" s="831" t="s">
        <v>3542</v>
      </c>
      <c r="B782" s="832" t="s">
        <v>2924</v>
      </c>
      <c r="C782" s="832" t="s">
        <v>2919</v>
      </c>
      <c r="D782" s="832" t="s">
        <v>3033</v>
      </c>
      <c r="E782" s="832" t="s">
        <v>3006</v>
      </c>
      <c r="F782" s="849">
        <v>15</v>
      </c>
      <c r="G782" s="849">
        <v>10920</v>
      </c>
      <c r="H782" s="849">
        <v>0.625</v>
      </c>
      <c r="I782" s="849">
        <v>728</v>
      </c>
      <c r="J782" s="849">
        <v>24</v>
      </c>
      <c r="K782" s="849">
        <v>17472</v>
      </c>
      <c r="L782" s="849">
        <v>1</v>
      </c>
      <c r="M782" s="849">
        <v>728</v>
      </c>
      <c r="N782" s="849">
        <v>21</v>
      </c>
      <c r="O782" s="849">
        <v>15330</v>
      </c>
      <c r="P782" s="837">
        <v>0.87740384615384615</v>
      </c>
      <c r="Q782" s="850">
        <v>730</v>
      </c>
    </row>
    <row r="783" spans="1:17" ht="14.4" customHeight="1" x14ac:dyDescent="0.3">
      <c r="A783" s="831" t="s">
        <v>3542</v>
      </c>
      <c r="B783" s="832" t="s">
        <v>2924</v>
      </c>
      <c r="C783" s="832" t="s">
        <v>2919</v>
      </c>
      <c r="D783" s="832" t="s">
        <v>3036</v>
      </c>
      <c r="E783" s="832" t="s">
        <v>3037</v>
      </c>
      <c r="F783" s="849">
        <v>59</v>
      </c>
      <c r="G783" s="849">
        <v>12685</v>
      </c>
      <c r="H783" s="849">
        <v>1.18</v>
      </c>
      <c r="I783" s="849">
        <v>215</v>
      </c>
      <c r="J783" s="849">
        <v>50</v>
      </c>
      <c r="K783" s="849">
        <v>10750</v>
      </c>
      <c r="L783" s="849">
        <v>1</v>
      </c>
      <c r="M783" s="849">
        <v>215</v>
      </c>
      <c r="N783" s="849">
        <v>66</v>
      </c>
      <c r="O783" s="849">
        <v>14190</v>
      </c>
      <c r="P783" s="837">
        <v>1.32</v>
      </c>
      <c r="Q783" s="850">
        <v>215</v>
      </c>
    </row>
    <row r="784" spans="1:17" ht="14.4" customHeight="1" x14ac:dyDescent="0.3">
      <c r="A784" s="831" t="s">
        <v>3542</v>
      </c>
      <c r="B784" s="832" t="s">
        <v>2924</v>
      </c>
      <c r="C784" s="832" t="s">
        <v>2919</v>
      </c>
      <c r="D784" s="832" t="s">
        <v>3036</v>
      </c>
      <c r="E784" s="832" t="s">
        <v>3038</v>
      </c>
      <c r="F784" s="849">
        <v>60</v>
      </c>
      <c r="G784" s="849">
        <v>12900</v>
      </c>
      <c r="H784" s="849">
        <v>1.0169491525423728</v>
      </c>
      <c r="I784" s="849">
        <v>215</v>
      </c>
      <c r="J784" s="849">
        <v>59</v>
      </c>
      <c r="K784" s="849">
        <v>12685</v>
      </c>
      <c r="L784" s="849">
        <v>1</v>
      </c>
      <c r="M784" s="849">
        <v>215</v>
      </c>
      <c r="N784" s="849">
        <v>55</v>
      </c>
      <c r="O784" s="849">
        <v>11825</v>
      </c>
      <c r="P784" s="837">
        <v>0.93220338983050843</v>
      </c>
      <c r="Q784" s="850">
        <v>215</v>
      </c>
    </row>
    <row r="785" spans="1:17" ht="14.4" customHeight="1" x14ac:dyDescent="0.3">
      <c r="A785" s="831" t="s">
        <v>3542</v>
      </c>
      <c r="B785" s="832" t="s">
        <v>2924</v>
      </c>
      <c r="C785" s="832" t="s">
        <v>2919</v>
      </c>
      <c r="D785" s="832" t="s">
        <v>2981</v>
      </c>
      <c r="E785" s="832" t="s">
        <v>2982</v>
      </c>
      <c r="F785" s="849"/>
      <c r="G785" s="849"/>
      <c r="H785" s="849"/>
      <c r="I785" s="849"/>
      <c r="J785" s="849"/>
      <c r="K785" s="849"/>
      <c r="L785" s="849"/>
      <c r="M785" s="849"/>
      <c r="N785" s="849">
        <v>1</v>
      </c>
      <c r="O785" s="849">
        <v>702</v>
      </c>
      <c r="P785" s="837"/>
      <c r="Q785" s="850">
        <v>702</v>
      </c>
    </row>
    <row r="786" spans="1:17" ht="14.4" customHeight="1" x14ac:dyDescent="0.3">
      <c r="A786" s="831" t="s">
        <v>3542</v>
      </c>
      <c r="B786" s="832" t="s">
        <v>2924</v>
      </c>
      <c r="C786" s="832" t="s">
        <v>2919</v>
      </c>
      <c r="D786" s="832" t="s">
        <v>2984</v>
      </c>
      <c r="E786" s="832" t="s">
        <v>2985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355</v>
      </c>
      <c r="P786" s="837"/>
      <c r="Q786" s="850">
        <v>355</v>
      </c>
    </row>
    <row r="787" spans="1:17" ht="14.4" customHeight="1" x14ac:dyDescent="0.3">
      <c r="A787" s="831" t="s">
        <v>3542</v>
      </c>
      <c r="B787" s="832" t="s">
        <v>2924</v>
      </c>
      <c r="C787" s="832" t="s">
        <v>2919</v>
      </c>
      <c r="D787" s="832" t="s">
        <v>2984</v>
      </c>
      <c r="E787" s="832" t="s">
        <v>2986</v>
      </c>
      <c r="F787" s="849">
        <v>1</v>
      </c>
      <c r="G787" s="849">
        <v>354</v>
      </c>
      <c r="H787" s="849"/>
      <c r="I787" s="849">
        <v>354</v>
      </c>
      <c r="J787" s="849"/>
      <c r="K787" s="849"/>
      <c r="L787" s="849"/>
      <c r="M787" s="849"/>
      <c r="N787" s="849">
        <v>1</v>
      </c>
      <c r="O787" s="849">
        <v>355</v>
      </c>
      <c r="P787" s="837"/>
      <c r="Q787" s="850">
        <v>355</v>
      </c>
    </row>
    <row r="788" spans="1:17" ht="14.4" customHeight="1" x14ac:dyDescent="0.3">
      <c r="A788" s="831" t="s">
        <v>3542</v>
      </c>
      <c r="B788" s="832" t="s">
        <v>2924</v>
      </c>
      <c r="C788" s="832" t="s">
        <v>2919</v>
      </c>
      <c r="D788" s="832" t="s">
        <v>3039</v>
      </c>
      <c r="E788" s="832" t="s">
        <v>3040</v>
      </c>
      <c r="F788" s="849">
        <v>402</v>
      </c>
      <c r="G788" s="849">
        <v>34170</v>
      </c>
      <c r="H788" s="849">
        <v>1.0255102040816326</v>
      </c>
      <c r="I788" s="849">
        <v>85</v>
      </c>
      <c r="J788" s="849">
        <v>392</v>
      </c>
      <c r="K788" s="849">
        <v>33320</v>
      </c>
      <c r="L788" s="849">
        <v>1</v>
      </c>
      <c r="M788" s="849">
        <v>85</v>
      </c>
      <c r="N788" s="849">
        <v>457</v>
      </c>
      <c r="O788" s="849">
        <v>39302</v>
      </c>
      <c r="P788" s="837">
        <v>1.17953181272509</v>
      </c>
      <c r="Q788" s="850">
        <v>86</v>
      </c>
    </row>
    <row r="789" spans="1:17" ht="14.4" customHeight="1" x14ac:dyDescent="0.3">
      <c r="A789" s="831" t="s">
        <v>3542</v>
      </c>
      <c r="B789" s="832" t="s">
        <v>2924</v>
      </c>
      <c r="C789" s="832" t="s">
        <v>2919</v>
      </c>
      <c r="D789" s="832" t="s">
        <v>3039</v>
      </c>
      <c r="E789" s="832" t="s">
        <v>3041</v>
      </c>
      <c r="F789" s="849">
        <v>392</v>
      </c>
      <c r="G789" s="849">
        <v>33320</v>
      </c>
      <c r="H789" s="849">
        <v>0.80327868852459017</v>
      </c>
      <c r="I789" s="849">
        <v>85</v>
      </c>
      <c r="J789" s="849">
        <v>488</v>
      </c>
      <c r="K789" s="849">
        <v>41480</v>
      </c>
      <c r="L789" s="849">
        <v>1</v>
      </c>
      <c r="M789" s="849">
        <v>85</v>
      </c>
      <c r="N789" s="849">
        <v>476</v>
      </c>
      <c r="O789" s="849">
        <v>40936</v>
      </c>
      <c r="P789" s="837">
        <v>0.9868852459016394</v>
      </c>
      <c r="Q789" s="850">
        <v>86</v>
      </c>
    </row>
    <row r="790" spans="1:17" ht="14.4" customHeight="1" x14ac:dyDescent="0.3">
      <c r="A790" s="831" t="s">
        <v>3542</v>
      </c>
      <c r="B790" s="832" t="s">
        <v>2924</v>
      </c>
      <c r="C790" s="832" t="s">
        <v>2919</v>
      </c>
      <c r="D790" s="832" t="s">
        <v>3104</v>
      </c>
      <c r="E790" s="832" t="s">
        <v>3105</v>
      </c>
      <c r="F790" s="849"/>
      <c r="G790" s="849"/>
      <c r="H790" s="849"/>
      <c r="I790" s="849"/>
      <c r="J790" s="849">
        <v>3</v>
      </c>
      <c r="K790" s="849">
        <v>2160</v>
      </c>
      <c r="L790" s="849">
        <v>1</v>
      </c>
      <c r="M790" s="849">
        <v>720</v>
      </c>
      <c r="N790" s="849">
        <v>1</v>
      </c>
      <c r="O790" s="849">
        <v>720</v>
      </c>
      <c r="P790" s="837">
        <v>0.33333333333333331</v>
      </c>
      <c r="Q790" s="850">
        <v>720</v>
      </c>
    </row>
    <row r="791" spans="1:17" ht="14.4" customHeight="1" x14ac:dyDescent="0.3">
      <c r="A791" s="831" t="s">
        <v>3542</v>
      </c>
      <c r="B791" s="832" t="s">
        <v>2924</v>
      </c>
      <c r="C791" s="832" t="s">
        <v>2919</v>
      </c>
      <c r="D791" s="832" t="s">
        <v>3104</v>
      </c>
      <c r="E791" s="832" t="s">
        <v>3106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720</v>
      </c>
      <c r="P791" s="837"/>
      <c r="Q791" s="850">
        <v>720</v>
      </c>
    </row>
    <row r="792" spans="1:17" ht="14.4" customHeight="1" x14ac:dyDescent="0.3">
      <c r="A792" s="831" t="s">
        <v>3542</v>
      </c>
      <c r="B792" s="832" t="s">
        <v>2924</v>
      </c>
      <c r="C792" s="832" t="s">
        <v>2919</v>
      </c>
      <c r="D792" s="832" t="s">
        <v>3090</v>
      </c>
      <c r="E792" s="832" t="s">
        <v>3088</v>
      </c>
      <c r="F792" s="849">
        <v>159</v>
      </c>
      <c r="G792" s="849">
        <v>151368</v>
      </c>
      <c r="H792" s="849">
        <v>1.2045454545454546</v>
      </c>
      <c r="I792" s="849">
        <v>952</v>
      </c>
      <c r="J792" s="849">
        <v>132</v>
      </c>
      <c r="K792" s="849">
        <v>125664</v>
      </c>
      <c r="L792" s="849">
        <v>1</v>
      </c>
      <c r="M792" s="849">
        <v>952</v>
      </c>
      <c r="N792" s="849">
        <v>165</v>
      </c>
      <c r="O792" s="849">
        <v>157245</v>
      </c>
      <c r="P792" s="837">
        <v>1.2513130252100841</v>
      </c>
      <c r="Q792" s="850">
        <v>953</v>
      </c>
    </row>
    <row r="793" spans="1:17" ht="14.4" customHeight="1" x14ac:dyDescent="0.3">
      <c r="A793" s="831" t="s">
        <v>3542</v>
      </c>
      <c r="B793" s="832" t="s">
        <v>2924</v>
      </c>
      <c r="C793" s="832" t="s">
        <v>2919</v>
      </c>
      <c r="D793" s="832" t="s">
        <v>3090</v>
      </c>
      <c r="E793" s="832" t="s">
        <v>3089</v>
      </c>
      <c r="F793" s="849">
        <v>163</v>
      </c>
      <c r="G793" s="849">
        <v>155176</v>
      </c>
      <c r="H793" s="849">
        <v>0.76525821596244137</v>
      </c>
      <c r="I793" s="849">
        <v>952</v>
      </c>
      <c r="J793" s="849">
        <v>213</v>
      </c>
      <c r="K793" s="849">
        <v>202776</v>
      </c>
      <c r="L793" s="849">
        <v>1</v>
      </c>
      <c r="M793" s="849">
        <v>952</v>
      </c>
      <c r="N793" s="849">
        <v>249</v>
      </c>
      <c r="O793" s="849">
        <v>237297</v>
      </c>
      <c r="P793" s="837">
        <v>1.170242040478163</v>
      </c>
      <c r="Q793" s="850">
        <v>953</v>
      </c>
    </row>
    <row r="794" spans="1:17" ht="14.4" customHeight="1" x14ac:dyDescent="0.3">
      <c r="A794" s="831" t="s">
        <v>3542</v>
      </c>
      <c r="B794" s="832" t="s">
        <v>2924</v>
      </c>
      <c r="C794" s="832" t="s">
        <v>2919</v>
      </c>
      <c r="D794" s="832" t="s">
        <v>2993</v>
      </c>
      <c r="E794" s="832" t="s">
        <v>2994</v>
      </c>
      <c r="F794" s="849"/>
      <c r="G794" s="849"/>
      <c r="H794" s="849"/>
      <c r="I794" s="849"/>
      <c r="J794" s="849"/>
      <c r="K794" s="849"/>
      <c r="L794" s="849"/>
      <c r="M794" s="849"/>
      <c r="N794" s="849">
        <v>3</v>
      </c>
      <c r="O794" s="849">
        <v>363</v>
      </c>
      <c r="P794" s="837"/>
      <c r="Q794" s="850">
        <v>121</v>
      </c>
    </row>
    <row r="795" spans="1:17" ht="14.4" customHeight="1" x14ac:dyDescent="0.3">
      <c r="A795" s="831" t="s">
        <v>3542</v>
      </c>
      <c r="B795" s="832" t="s">
        <v>2924</v>
      </c>
      <c r="C795" s="832" t="s">
        <v>2919</v>
      </c>
      <c r="D795" s="832" t="s">
        <v>3091</v>
      </c>
      <c r="E795" s="832" t="s">
        <v>3088</v>
      </c>
      <c r="F795" s="849">
        <v>1</v>
      </c>
      <c r="G795" s="849">
        <v>745</v>
      </c>
      <c r="H795" s="849">
        <v>7.6923076923076927E-2</v>
      </c>
      <c r="I795" s="849">
        <v>745</v>
      </c>
      <c r="J795" s="849">
        <v>13</v>
      </c>
      <c r="K795" s="849">
        <v>9685</v>
      </c>
      <c r="L795" s="849">
        <v>1</v>
      </c>
      <c r="M795" s="849">
        <v>745</v>
      </c>
      <c r="N795" s="849">
        <v>11</v>
      </c>
      <c r="O795" s="849">
        <v>8206</v>
      </c>
      <c r="P795" s="837">
        <v>0.84728962312854927</v>
      </c>
      <c r="Q795" s="850">
        <v>746</v>
      </c>
    </row>
    <row r="796" spans="1:17" ht="14.4" customHeight="1" x14ac:dyDescent="0.3">
      <c r="A796" s="831" t="s">
        <v>3542</v>
      </c>
      <c r="B796" s="832" t="s">
        <v>2924</v>
      </c>
      <c r="C796" s="832" t="s">
        <v>2919</v>
      </c>
      <c r="D796" s="832" t="s">
        <v>3091</v>
      </c>
      <c r="E796" s="832" t="s">
        <v>3089</v>
      </c>
      <c r="F796" s="849">
        <v>19</v>
      </c>
      <c r="G796" s="849">
        <v>14155</v>
      </c>
      <c r="H796" s="849">
        <v>4.75</v>
      </c>
      <c r="I796" s="849">
        <v>745</v>
      </c>
      <c r="J796" s="849">
        <v>4</v>
      </c>
      <c r="K796" s="849">
        <v>2980</v>
      </c>
      <c r="L796" s="849">
        <v>1</v>
      </c>
      <c r="M796" s="849">
        <v>745</v>
      </c>
      <c r="N796" s="849">
        <v>3</v>
      </c>
      <c r="O796" s="849">
        <v>2238</v>
      </c>
      <c r="P796" s="837">
        <v>0.75100671140939601</v>
      </c>
      <c r="Q796" s="850">
        <v>746</v>
      </c>
    </row>
    <row r="797" spans="1:17" ht="14.4" customHeight="1" x14ac:dyDescent="0.3">
      <c r="A797" s="831" t="s">
        <v>3542</v>
      </c>
      <c r="B797" s="832" t="s">
        <v>2924</v>
      </c>
      <c r="C797" s="832" t="s">
        <v>2919</v>
      </c>
      <c r="D797" s="832" t="s">
        <v>3118</v>
      </c>
      <c r="E797" s="832" t="s">
        <v>3119</v>
      </c>
      <c r="F797" s="849"/>
      <c r="G797" s="849"/>
      <c r="H797" s="849"/>
      <c r="I797" s="849"/>
      <c r="J797" s="849">
        <v>2</v>
      </c>
      <c r="K797" s="849">
        <v>116</v>
      </c>
      <c r="L797" s="849">
        <v>1</v>
      </c>
      <c r="M797" s="849">
        <v>58</v>
      </c>
      <c r="N797" s="849"/>
      <c r="O797" s="849"/>
      <c r="P797" s="837"/>
      <c r="Q797" s="850"/>
    </row>
    <row r="798" spans="1:17" ht="14.4" customHeight="1" x14ac:dyDescent="0.3">
      <c r="A798" s="831" t="s">
        <v>3542</v>
      </c>
      <c r="B798" s="832" t="s">
        <v>2924</v>
      </c>
      <c r="C798" s="832" t="s">
        <v>2919</v>
      </c>
      <c r="D798" s="832" t="s">
        <v>3092</v>
      </c>
      <c r="E798" s="832" t="s">
        <v>3093</v>
      </c>
      <c r="F798" s="849"/>
      <c r="G798" s="849"/>
      <c r="H798" s="849"/>
      <c r="I798" s="849"/>
      <c r="J798" s="849">
        <v>9</v>
      </c>
      <c r="K798" s="849">
        <v>4887</v>
      </c>
      <c r="L798" s="849">
        <v>1</v>
      </c>
      <c r="M798" s="849">
        <v>543</v>
      </c>
      <c r="N798" s="849"/>
      <c r="O798" s="849"/>
      <c r="P798" s="837"/>
      <c r="Q798" s="850"/>
    </row>
    <row r="799" spans="1:17" ht="14.4" customHeight="1" x14ac:dyDescent="0.3">
      <c r="A799" s="831" t="s">
        <v>3542</v>
      </c>
      <c r="B799" s="832" t="s">
        <v>2924</v>
      </c>
      <c r="C799" s="832" t="s">
        <v>2919</v>
      </c>
      <c r="D799" s="832" t="s">
        <v>3054</v>
      </c>
      <c r="E799" s="832" t="s">
        <v>3037</v>
      </c>
      <c r="F799" s="849">
        <v>1</v>
      </c>
      <c r="G799" s="849">
        <v>178</v>
      </c>
      <c r="H799" s="849">
        <v>0.2</v>
      </c>
      <c r="I799" s="849">
        <v>178</v>
      </c>
      <c r="J799" s="849">
        <v>5</v>
      </c>
      <c r="K799" s="849">
        <v>890</v>
      </c>
      <c r="L799" s="849">
        <v>1</v>
      </c>
      <c r="M799" s="849">
        <v>178</v>
      </c>
      <c r="N799" s="849">
        <v>3</v>
      </c>
      <c r="O799" s="849">
        <v>537</v>
      </c>
      <c r="P799" s="837">
        <v>0.60337078651685394</v>
      </c>
      <c r="Q799" s="850">
        <v>179</v>
      </c>
    </row>
    <row r="800" spans="1:17" ht="14.4" customHeight="1" x14ac:dyDescent="0.3">
      <c r="A800" s="831" t="s">
        <v>3542</v>
      </c>
      <c r="B800" s="832" t="s">
        <v>2924</v>
      </c>
      <c r="C800" s="832" t="s">
        <v>2919</v>
      </c>
      <c r="D800" s="832" t="s">
        <v>3054</v>
      </c>
      <c r="E800" s="832" t="s">
        <v>3038</v>
      </c>
      <c r="F800" s="849">
        <v>7</v>
      </c>
      <c r="G800" s="849">
        <v>1246</v>
      </c>
      <c r="H800" s="849">
        <v>7</v>
      </c>
      <c r="I800" s="849">
        <v>178</v>
      </c>
      <c r="J800" s="849">
        <v>1</v>
      </c>
      <c r="K800" s="849">
        <v>178</v>
      </c>
      <c r="L800" s="849">
        <v>1</v>
      </c>
      <c r="M800" s="849">
        <v>178</v>
      </c>
      <c r="N800" s="849">
        <v>4</v>
      </c>
      <c r="O800" s="849">
        <v>716</v>
      </c>
      <c r="P800" s="837">
        <v>4.0224719101123592</v>
      </c>
      <c r="Q800" s="850">
        <v>179</v>
      </c>
    </row>
    <row r="801" spans="1:17" ht="14.4" customHeight="1" x14ac:dyDescent="0.3">
      <c r="A801" s="831" t="s">
        <v>3542</v>
      </c>
      <c r="B801" s="832" t="s">
        <v>2924</v>
      </c>
      <c r="C801" s="832" t="s">
        <v>2919</v>
      </c>
      <c r="D801" s="832" t="s">
        <v>3045</v>
      </c>
      <c r="E801" s="832" t="s">
        <v>3043</v>
      </c>
      <c r="F801" s="849"/>
      <c r="G801" s="849"/>
      <c r="H801" s="849"/>
      <c r="I801" s="849"/>
      <c r="J801" s="849">
        <v>1</v>
      </c>
      <c r="K801" s="849">
        <v>380</v>
      </c>
      <c r="L801" s="849">
        <v>1</v>
      </c>
      <c r="M801" s="849">
        <v>380</v>
      </c>
      <c r="N801" s="849"/>
      <c r="O801" s="849"/>
      <c r="P801" s="837"/>
      <c r="Q801" s="850"/>
    </row>
    <row r="802" spans="1:17" ht="14.4" customHeight="1" x14ac:dyDescent="0.3">
      <c r="A802" s="831" t="s">
        <v>3542</v>
      </c>
      <c r="B802" s="832" t="s">
        <v>2924</v>
      </c>
      <c r="C802" s="832" t="s">
        <v>2919</v>
      </c>
      <c r="D802" s="832" t="s">
        <v>3045</v>
      </c>
      <c r="E802" s="832" t="s">
        <v>3044</v>
      </c>
      <c r="F802" s="849">
        <v>10</v>
      </c>
      <c r="G802" s="849">
        <v>3800</v>
      </c>
      <c r="H802" s="849"/>
      <c r="I802" s="849">
        <v>380</v>
      </c>
      <c r="J802" s="849"/>
      <c r="K802" s="849"/>
      <c r="L802" s="849"/>
      <c r="M802" s="849"/>
      <c r="N802" s="849">
        <v>2</v>
      </c>
      <c r="O802" s="849">
        <v>762</v>
      </c>
      <c r="P802" s="837"/>
      <c r="Q802" s="850">
        <v>381</v>
      </c>
    </row>
    <row r="803" spans="1:17" ht="14.4" customHeight="1" x14ac:dyDescent="0.3">
      <c r="A803" s="831" t="s">
        <v>3542</v>
      </c>
      <c r="B803" s="832" t="s">
        <v>2924</v>
      </c>
      <c r="C803" s="832" t="s">
        <v>2919</v>
      </c>
      <c r="D803" s="832" t="s">
        <v>3005</v>
      </c>
      <c r="E803" s="832" t="s">
        <v>3006</v>
      </c>
      <c r="F803" s="849">
        <v>1</v>
      </c>
      <c r="G803" s="849">
        <v>618</v>
      </c>
      <c r="H803" s="849">
        <v>0.99838449111470118</v>
      </c>
      <c r="I803" s="849">
        <v>618</v>
      </c>
      <c r="J803" s="849">
        <v>1</v>
      </c>
      <c r="K803" s="849">
        <v>619</v>
      </c>
      <c r="L803" s="849">
        <v>1</v>
      </c>
      <c r="M803" s="849">
        <v>619</v>
      </c>
      <c r="N803" s="849">
        <v>3</v>
      </c>
      <c r="O803" s="849">
        <v>1860</v>
      </c>
      <c r="P803" s="837">
        <v>3.0048465266558968</v>
      </c>
      <c r="Q803" s="850">
        <v>620</v>
      </c>
    </row>
    <row r="804" spans="1:17" ht="14.4" customHeight="1" x14ac:dyDescent="0.3">
      <c r="A804" s="831" t="s">
        <v>3542</v>
      </c>
      <c r="B804" s="832" t="s">
        <v>2924</v>
      </c>
      <c r="C804" s="832" t="s">
        <v>2919</v>
      </c>
      <c r="D804" s="832" t="s">
        <v>3094</v>
      </c>
      <c r="E804" s="832" t="s">
        <v>3095</v>
      </c>
      <c r="F804" s="849"/>
      <c r="G804" s="849"/>
      <c r="H804" s="849"/>
      <c r="I804" s="849"/>
      <c r="J804" s="849">
        <v>1</v>
      </c>
      <c r="K804" s="849">
        <v>100</v>
      </c>
      <c r="L804" s="849">
        <v>1</v>
      </c>
      <c r="M804" s="849">
        <v>100</v>
      </c>
      <c r="N804" s="849">
        <v>3</v>
      </c>
      <c r="O804" s="849">
        <v>300</v>
      </c>
      <c r="P804" s="837">
        <v>3</v>
      </c>
      <c r="Q804" s="850">
        <v>100</v>
      </c>
    </row>
    <row r="805" spans="1:17" ht="14.4" customHeight="1" x14ac:dyDescent="0.3">
      <c r="A805" s="831" t="s">
        <v>3542</v>
      </c>
      <c r="B805" s="832" t="s">
        <v>2924</v>
      </c>
      <c r="C805" s="832" t="s">
        <v>2919</v>
      </c>
      <c r="D805" s="832" t="s">
        <v>3094</v>
      </c>
      <c r="E805" s="832" t="s">
        <v>3121</v>
      </c>
      <c r="F805" s="849"/>
      <c r="G805" s="849"/>
      <c r="H805" s="849"/>
      <c r="I805" s="849"/>
      <c r="J805" s="849">
        <v>3</v>
      </c>
      <c r="K805" s="849">
        <v>300</v>
      </c>
      <c r="L805" s="849">
        <v>1</v>
      </c>
      <c r="M805" s="849">
        <v>100</v>
      </c>
      <c r="N805" s="849">
        <v>1</v>
      </c>
      <c r="O805" s="849">
        <v>100</v>
      </c>
      <c r="P805" s="837">
        <v>0.33333333333333331</v>
      </c>
      <c r="Q805" s="850">
        <v>100</v>
      </c>
    </row>
    <row r="806" spans="1:17" ht="14.4" customHeight="1" x14ac:dyDescent="0.3">
      <c r="A806" s="831" t="s">
        <v>3542</v>
      </c>
      <c r="B806" s="832" t="s">
        <v>2924</v>
      </c>
      <c r="C806" s="832" t="s">
        <v>2919</v>
      </c>
      <c r="D806" s="832" t="s">
        <v>3122</v>
      </c>
      <c r="E806" s="832" t="s">
        <v>3089</v>
      </c>
      <c r="F806" s="849">
        <v>33</v>
      </c>
      <c r="G806" s="849">
        <v>34155</v>
      </c>
      <c r="H806" s="849"/>
      <c r="I806" s="849">
        <v>1035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3542</v>
      </c>
      <c r="B807" s="832" t="s">
        <v>2924</v>
      </c>
      <c r="C807" s="832" t="s">
        <v>2919</v>
      </c>
      <c r="D807" s="832" t="s">
        <v>3133</v>
      </c>
      <c r="E807" s="832" t="s">
        <v>3097</v>
      </c>
      <c r="F807" s="849"/>
      <c r="G807" s="849"/>
      <c r="H807" s="849"/>
      <c r="I807" s="849"/>
      <c r="J807" s="849">
        <v>2</v>
      </c>
      <c r="K807" s="849">
        <v>1062</v>
      </c>
      <c r="L807" s="849">
        <v>1</v>
      </c>
      <c r="M807" s="849">
        <v>531</v>
      </c>
      <c r="N807" s="849">
        <v>6</v>
      </c>
      <c r="O807" s="849">
        <v>3192</v>
      </c>
      <c r="P807" s="837">
        <v>3.0056497175141241</v>
      </c>
      <c r="Q807" s="850">
        <v>532</v>
      </c>
    </row>
    <row r="808" spans="1:17" ht="14.4" customHeight="1" x14ac:dyDescent="0.3">
      <c r="A808" s="831" t="s">
        <v>3542</v>
      </c>
      <c r="B808" s="832" t="s">
        <v>2924</v>
      </c>
      <c r="C808" s="832" t="s">
        <v>2919</v>
      </c>
      <c r="D808" s="832" t="s">
        <v>3096</v>
      </c>
      <c r="E808" s="832" t="s">
        <v>3097</v>
      </c>
      <c r="F808" s="849"/>
      <c r="G808" s="849"/>
      <c r="H808" s="849"/>
      <c r="I808" s="849"/>
      <c r="J808" s="849"/>
      <c r="K808" s="849"/>
      <c r="L808" s="849"/>
      <c r="M808" s="849"/>
      <c r="N808" s="849">
        <v>3</v>
      </c>
      <c r="O808" s="849">
        <v>2475</v>
      </c>
      <c r="P808" s="837"/>
      <c r="Q808" s="850">
        <v>825</v>
      </c>
    </row>
    <row r="809" spans="1:17" ht="14.4" customHeight="1" x14ac:dyDescent="0.3">
      <c r="A809" s="831" t="s">
        <v>3542</v>
      </c>
      <c r="B809" s="832" t="s">
        <v>2924</v>
      </c>
      <c r="C809" s="832" t="s">
        <v>2919</v>
      </c>
      <c r="D809" s="832" t="s">
        <v>3124</v>
      </c>
      <c r="E809" s="832" t="s">
        <v>3097</v>
      </c>
      <c r="F809" s="849">
        <v>53</v>
      </c>
      <c r="G809" s="849">
        <v>32012</v>
      </c>
      <c r="H809" s="849">
        <v>0.80303030303030298</v>
      </c>
      <c r="I809" s="849">
        <v>604</v>
      </c>
      <c r="J809" s="849">
        <v>66</v>
      </c>
      <c r="K809" s="849">
        <v>39864</v>
      </c>
      <c r="L809" s="849">
        <v>1</v>
      </c>
      <c r="M809" s="849">
        <v>604</v>
      </c>
      <c r="N809" s="849">
        <v>64</v>
      </c>
      <c r="O809" s="849">
        <v>38720</v>
      </c>
      <c r="P809" s="837">
        <v>0.9713024282560706</v>
      </c>
      <c r="Q809" s="850">
        <v>605</v>
      </c>
    </row>
    <row r="810" spans="1:17" ht="14.4" customHeight="1" x14ac:dyDescent="0.3">
      <c r="A810" s="831" t="s">
        <v>3542</v>
      </c>
      <c r="B810" s="832" t="s">
        <v>2924</v>
      </c>
      <c r="C810" s="832" t="s">
        <v>2919</v>
      </c>
      <c r="D810" s="832" t="s">
        <v>3098</v>
      </c>
      <c r="E810" s="832" t="s">
        <v>3099</v>
      </c>
      <c r="F810" s="849">
        <v>1</v>
      </c>
      <c r="G810" s="849">
        <v>623</v>
      </c>
      <c r="H810" s="849"/>
      <c r="I810" s="849">
        <v>623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3542</v>
      </c>
      <c r="B811" s="832" t="s">
        <v>2924</v>
      </c>
      <c r="C811" s="832" t="s">
        <v>2919</v>
      </c>
      <c r="D811" s="832" t="s">
        <v>3100</v>
      </c>
      <c r="E811" s="832" t="s">
        <v>3099</v>
      </c>
      <c r="F811" s="849">
        <v>2</v>
      </c>
      <c r="G811" s="849">
        <v>1074</v>
      </c>
      <c r="H811" s="849"/>
      <c r="I811" s="849">
        <v>537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3543</v>
      </c>
      <c r="B812" s="832" t="s">
        <v>2924</v>
      </c>
      <c r="C812" s="832" t="s">
        <v>2949</v>
      </c>
      <c r="D812" s="832" t="s">
        <v>3016</v>
      </c>
      <c r="E812" s="832" t="s">
        <v>3017</v>
      </c>
      <c r="F812" s="849">
        <v>5</v>
      </c>
      <c r="G812" s="849">
        <v>4523.75</v>
      </c>
      <c r="H812" s="849">
        <v>1.25</v>
      </c>
      <c r="I812" s="849">
        <v>904.75</v>
      </c>
      <c r="J812" s="849">
        <v>4</v>
      </c>
      <c r="K812" s="849">
        <v>3619</v>
      </c>
      <c r="L812" s="849">
        <v>1</v>
      </c>
      <c r="M812" s="849">
        <v>904.75</v>
      </c>
      <c r="N812" s="849">
        <v>6</v>
      </c>
      <c r="O812" s="849">
        <v>5428.5</v>
      </c>
      <c r="P812" s="837">
        <v>1.5</v>
      </c>
      <c r="Q812" s="850">
        <v>904.75</v>
      </c>
    </row>
    <row r="813" spans="1:17" ht="14.4" customHeight="1" x14ac:dyDescent="0.3">
      <c r="A813" s="831" t="s">
        <v>3543</v>
      </c>
      <c r="B813" s="832" t="s">
        <v>2924</v>
      </c>
      <c r="C813" s="832" t="s">
        <v>2919</v>
      </c>
      <c r="D813" s="832" t="s">
        <v>2969</v>
      </c>
      <c r="E813" s="832" t="s">
        <v>2970</v>
      </c>
      <c r="F813" s="849"/>
      <c r="G813" s="849"/>
      <c r="H813" s="849"/>
      <c r="I813" s="849"/>
      <c r="J813" s="849">
        <v>1</v>
      </c>
      <c r="K813" s="849">
        <v>37</v>
      </c>
      <c r="L813" s="849">
        <v>1</v>
      </c>
      <c r="M813" s="849">
        <v>37</v>
      </c>
      <c r="N813" s="849">
        <v>1</v>
      </c>
      <c r="O813" s="849">
        <v>37</v>
      </c>
      <c r="P813" s="837">
        <v>1</v>
      </c>
      <c r="Q813" s="850">
        <v>37</v>
      </c>
    </row>
    <row r="814" spans="1:17" ht="14.4" customHeight="1" x14ac:dyDescent="0.3">
      <c r="A814" s="831" t="s">
        <v>3543</v>
      </c>
      <c r="B814" s="832" t="s">
        <v>2924</v>
      </c>
      <c r="C814" s="832" t="s">
        <v>2919</v>
      </c>
      <c r="D814" s="832" t="s">
        <v>2978</v>
      </c>
      <c r="E814" s="832" t="s">
        <v>2979</v>
      </c>
      <c r="F814" s="849">
        <v>129</v>
      </c>
      <c r="G814" s="849">
        <v>32379</v>
      </c>
      <c r="H814" s="849">
        <v>0.84868421052631582</v>
      </c>
      <c r="I814" s="849">
        <v>251</v>
      </c>
      <c r="J814" s="849">
        <v>152</v>
      </c>
      <c r="K814" s="849">
        <v>38152</v>
      </c>
      <c r="L814" s="849">
        <v>1</v>
      </c>
      <c r="M814" s="849">
        <v>251</v>
      </c>
      <c r="N814" s="849">
        <v>150</v>
      </c>
      <c r="O814" s="849">
        <v>37800</v>
      </c>
      <c r="P814" s="837">
        <v>0.990773747116796</v>
      </c>
      <c r="Q814" s="850">
        <v>252</v>
      </c>
    </row>
    <row r="815" spans="1:17" ht="14.4" customHeight="1" x14ac:dyDescent="0.3">
      <c r="A815" s="831" t="s">
        <v>3543</v>
      </c>
      <c r="B815" s="832" t="s">
        <v>2924</v>
      </c>
      <c r="C815" s="832" t="s">
        <v>2919</v>
      </c>
      <c r="D815" s="832" t="s">
        <v>2978</v>
      </c>
      <c r="E815" s="832" t="s">
        <v>2980</v>
      </c>
      <c r="F815" s="849">
        <v>147</v>
      </c>
      <c r="G815" s="849">
        <v>36897</v>
      </c>
      <c r="H815" s="849">
        <v>0.8497109826589595</v>
      </c>
      <c r="I815" s="849">
        <v>251</v>
      </c>
      <c r="J815" s="849">
        <v>173</v>
      </c>
      <c r="K815" s="849">
        <v>43423</v>
      </c>
      <c r="L815" s="849">
        <v>1</v>
      </c>
      <c r="M815" s="849">
        <v>251</v>
      </c>
      <c r="N815" s="849">
        <v>130</v>
      </c>
      <c r="O815" s="849">
        <v>32760</v>
      </c>
      <c r="P815" s="837">
        <v>0.75443889183151791</v>
      </c>
      <c r="Q815" s="850">
        <v>252</v>
      </c>
    </row>
    <row r="816" spans="1:17" ht="14.4" customHeight="1" x14ac:dyDescent="0.3">
      <c r="A816" s="831" t="s">
        <v>3543</v>
      </c>
      <c r="B816" s="832" t="s">
        <v>2924</v>
      </c>
      <c r="C816" s="832" t="s">
        <v>2919</v>
      </c>
      <c r="D816" s="832" t="s">
        <v>3018</v>
      </c>
      <c r="E816" s="832" t="s">
        <v>3019</v>
      </c>
      <c r="F816" s="849">
        <v>70</v>
      </c>
      <c r="G816" s="849">
        <v>8820</v>
      </c>
      <c r="H816" s="849">
        <v>0.25362318840579712</v>
      </c>
      <c r="I816" s="849">
        <v>126</v>
      </c>
      <c r="J816" s="849">
        <v>276</v>
      </c>
      <c r="K816" s="849">
        <v>34776</v>
      </c>
      <c r="L816" s="849">
        <v>1</v>
      </c>
      <c r="M816" s="849">
        <v>126</v>
      </c>
      <c r="N816" s="849">
        <v>300</v>
      </c>
      <c r="O816" s="849">
        <v>38100</v>
      </c>
      <c r="P816" s="837">
        <v>1.0955831608005522</v>
      </c>
      <c r="Q816" s="850">
        <v>127</v>
      </c>
    </row>
    <row r="817" spans="1:17" ht="14.4" customHeight="1" x14ac:dyDescent="0.3">
      <c r="A817" s="831" t="s">
        <v>3543</v>
      </c>
      <c r="B817" s="832" t="s">
        <v>2924</v>
      </c>
      <c r="C817" s="832" t="s">
        <v>2919</v>
      </c>
      <c r="D817" s="832" t="s">
        <v>3018</v>
      </c>
      <c r="E817" s="832" t="s">
        <v>3020</v>
      </c>
      <c r="F817" s="849">
        <v>91</v>
      </c>
      <c r="G817" s="849">
        <v>11466</v>
      </c>
      <c r="H817" s="849">
        <v>0.24931506849315069</v>
      </c>
      <c r="I817" s="849">
        <v>126</v>
      </c>
      <c r="J817" s="849">
        <v>365</v>
      </c>
      <c r="K817" s="849">
        <v>45990</v>
      </c>
      <c r="L817" s="849">
        <v>1</v>
      </c>
      <c r="M817" s="849">
        <v>126</v>
      </c>
      <c r="N817" s="849">
        <v>288</v>
      </c>
      <c r="O817" s="849">
        <v>36576</v>
      </c>
      <c r="P817" s="837">
        <v>0.79530332681017613</v>
      </c>
      <c r="Q817" s="850">
        <v>127</v>
      </c>
    </row>
    <row r="818" spans="1:17" ht="14.4" customHeight="1" x14ac:dyDescent="0.3">
      <c r="A818" s="831" t="s">
        <v>3543</v>
      </c>
      <c r="B818" s="832" t="s">
        <v>2924</v>
      </c>
      <c r="C818" s="832" t="s">
        <v>2919</v>
      </c>
      <c r="D818" s="832" t="s">
        <v>3023</v>
      </c>
      <c r="E818" s="832" t="s">
        <v>3025</v>
      </c>
      <c r="F818" s="849">
        <v>5</v>
      </c>
      <c r="G818" s="849">
        <v>2475</v>
      </c>
      <c r="H818" s="849"/>
      <c r="I818" s="849">
        <v>495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" customHeight="1" x14ac:dyDescent="0.3">
      <c r="A819" s="831" t="s">
        <v>3543</v>
      </c>
      <c r="B819" s="832" t="s">
        <v>2924</v>
      </c>
      <c r="C819" s="832" t="s">
        <v>2919</v>
      </c>
      <c r="D819" s="832" t="s">
        <v>3103</v>
      </c>
      <c r="E819" s="832" t="s">
        <v>3028</v>
      </c>
      <c r="F819" s="849"/>
      <c r="G819" s="849"/>
      <c r="H819" s="849"/>
      <c r="I819" s="849"/>
      <c r="J819" s="849">
        <v>2</v>
      </c>
      <c r="K819" s="849">
        <v>1376</v>
      </c>
      <c r="L819" s="849">
        <v>1</v>
      </c>
      <c r="M819" s="849">
        <v>688</v>
      </c>
      <c r="N819" s="849"/>
      <c r="O819" s="849"/>
      <c r="P819" s="837"/>
      <c r="Q819" s="850"/>
    </row>
    <row r="820" spans="1:17" ht="14.4" customHeight="1" x14ac:dyDescent="0.3">
      <c r="A820" s="831" t="s">
        <v>3543</v>
      </c>
      <c r="B820" s="832" t="s">
        <v>2924</v>
      </c>
      <c r="C820" s="832" t="s">
        <v>2919</v>
      </c>
      <c r="D820" s="832" t="s">
        <v>3026</v>
      </c>
      <c r="E820" s="832" t="s">
        <v>3024</v>
      </c>
      <c r="F820" s="849">
        <v>2</v>
      </c>
      <c r="G820" s="849">
        <v>1136</v>
      </c>
      <c r="H820" s="849"/>
      <c r="I820" s="849">
        <v>568</v>
      </c>
      <c r="J820" s="849"/>
      <c r="K820" s="849"/>
      <c r="L820" s="849"/>
      <c r="M820" s="849"/>
      <c r="N820" s="849"/>
      <c r="O820" s="849"/>
      <c r="P820" s="837"/>
      <c r="Q820" s="850"/>
    </row>
    <row r="821" spans="1:17" ht="14.4" customHeight="1" x14ac:dyDescent="0.3">
      <c r="A821" s="831" t="s">
        <v>3543</v>
      </c>
      <c r="B821" s="832" t="s">
        <v>2924</v>
      </c>
      <c r="C821" s="832" t="s">
        <v>2919</v>
      </c>
      <c r="D821" s="832" t="s">
        <v>3026</v>
      </c>
      <c r="E821" s="832" t="s">
        <v>3025</v>
      </c>
      <c r="F821" s="849"/>
      <c r="G821" s="849"/>
      <c r="H821" s="849"/>
      <c r="I821" s="849"/>
      <c r="J821" s="849"/>
      <c r="K821" s="849"/>
      <c r="L821" s="849"/>
      <c r="M821" s="849"/>
      <c r="N821" s="849">
        <v>7</v>
      </c>
      <c r="O821" s="849">
        <v>3983</v>
      </c>
      <c r="P821" s="837"/>
      <c r="Q821" s="850">
        <v>569</v>
      </c>
    </row>
    <row r="822" spans="1:17" ht="14.4" customHeight="1" x14ac:dyDescent="0.3">
      <c r="A822" s="831" t="s">
        <v>3543</v>
      </c>
      <c r="B822" s="832" t="s">
        <v>2924</v>
      </c>
      <c r="C822" s="832" t="s">
        <v>2919</v>
      </c>
      <c r="D822" s="832" t="s">
        <v>3027</v>
      </c>
      <c r="E822" s="832" t="s">
        <v>3028</v>
      </c>
      <c r="F822" s="849"/>
      <c r="G822" s="849"/>
      <c r="H822" s="849"/>
      <c r="I822" s="849"/>
      <c r="J822" s="849">
        <v>1</v>
      </c>
      <c r="K822" s="849">
        <v>761</v>
      </c>
      <c r="L822" s="849">
        <v>1</v>
      </c>
      <c r="M822" s="849">
        <v>761</v>
      </c>
      <c r="N822" s="849"/>
      <c r="O822" s="849"/>
      <c r="P822" s="837"/>
      <c r="Q822" s="850"/>
    </row>
    <row r="823" spans="1:17" ht="14.4" customHeight="1" x14ac:dyDescent="0.3">
      <c r="A823" s="831" t="s">
        <v>3543</v>
      </c>
      <c r="B823" s="832" t="s">
        <v>2924</v>
      </c>
      <c r="C823" s="832" t="s">
        <v>2919</v>
      </c>
      <c r="D823" s="832" t="s">
        <v>3087</v>
      </c>
      <c r="E823" s="832" t="s">
        <v>3088</v>
      </c>
      <c r="F823" s="849">
        <v>132</v>
      </c>
      <c r="G823" s="849">
        <v>107976</v>
      </c>
      <c r="H823" s="849">
        <v>0.94285714285714284</v>
      </c>
      <c r="I823" s="849">
        <v>818</v>
      </c>
      <c r="J823" s="849">
        <v>140</v>
      </c>
      <c r="K823" s="849">
        <v>114520</v>
      </c>
      <c r="L823" s="849">
        <v>1</v>
      </c>
      <c r="M823" s="849">
        <v>818</v>
      </c>
      <c r="N823" s="849">
        <v>119</v>
      </c>
      <c r="O823" s="849">
        <v>97461</v>
      </c>
      <c r="P823" s="837">
        <v>0.85103911980440095</v>
      </c>
      <c r="Q823" s="850">
        <v>819</v>
      </c>
    </row>
    <row r="824" spans="1:17" ht="14.4" customHeight="1" x14ac:dyDescent="0.3">
      <c r="A824" s="831" t="s">
        <v>3543</v>
      </c>
      <c r="B824" s="832" t="s">
        <v>2924</v>
      </c>
      <c r="C824" s="832" t="s">
        <v>2919</v>
      </c>
      <c r="D824" s="832" t="s">
        <v>3087</v>
      </c>
      <c r="E824" s="832" t="s">
        <v>3089</v>
      </c>
      <c r="F824" s="849">
        <v>127</v>
      </c>
      <c r="G824" s="849">
        <v>103886</v>
      </c>
      <c r="H824" s="849">
        <v>0.82467532467532467</v>
      </c>
      <c r="I824" s="849">
        <v>818</v>
      </c>
      <c r="J824" s="849">
        <v>154</v>
      </c>
      <c r="K824" s="849">
        <v>125972</v>
      </c>
      <c r="L824" s="849">
        <v>1</v>
      </c>
      <c r="M824" s="849">
        <v>818</v>
      </c>
      <c r="N824" s="849">
        <v>84</v>
      </c>
      <c r="O824" s="849">
        <v>68796</v>
      </c>
      <c r="P824" s="837">
        <v>0.54612136030228942</v>
      </c>
      <c r="Q824" s="850">
        <v>819</v>
      </c>
    </row>
    <row r="825" spans="1:17" ht="14.4" customHeight="1" x14ac:dyDescent="0.3">
      <c r="A825" s="831" t="s">
        <v>3543</v>
      </c>
      <c r="B825" s="832" t="s">
        <v>2924</v>
      </c>
      <c r="C825" s="832" t="s">
        <v>2919</v>
      </c>
      <c r="D825" s="832" t="s">
        <v>3036</v>
      </c>
      <c r="E825" s="832" t="s">
        <v>3037</v>
      </c>
      <c r="F825" s="849">
        <v>29</v>
      </c>
      <c r="G825" s="849">
        <v>6235</v>
      </c>
      <c r="H825" s="849">
        <v>0.78378378378378377</v>
      </c>
      <c r="I825" s="849">
        <v>215</v>
      </c>
      <c r="J825" s="849">
        <v>37</v>
      </c>
      <c r="K825" s="849">
        <v>7955</v>
      </c>
      <c r="L825" s="849">
        <v>1</v>
      </c>
      <c r="M825" s="849">
        <v>215</v>
      </c>
      <c r="N825" s="849">
        <v>28</v>
      </c>
      <c r="O825" s="849">
        <v>6020</v>
      </c>
      <c r="P825" s="837">
        <v>0.7567567567567568</v>
      </c>
      <c r="Q825" s="850">
        <v>215</v>
      </c>
    </row>
    <row r="826" spans="1:17" ht="14.4" customHeight="1" x14ac:dyDescent="0.3">
      <c r="A826" s="831" t="s">
        <v>3543</v>
      </c>
      <c r="B826" s="832" t="s">
        <v>2924</v>
      </c>
      <c r="C826" s="832" t="s">
        <v>2919</v>
      </c>
      <c r="D826" s="832" t="s">
        <v>3036</v>
      </c>
      <c r="E826" s="832" t="s">
        <v>3038</v>
      </c>
      <c r="F826" s="849">
        <v>39</v>
      </c>
      <c r="G826" s="849">
        <v>8385</v>
      </c>
      <c r="H826" s="849">
        <v>1.21875</v>
      </c>
      <c r="I826" s="849">
        <v>215</v>
      </c>
      <c r="J826" s="849">
        <v>32</v>
      </c>
      <c r="K826" s="849">
        <v>6880</v>
      </c>
      <c r="L826" s="849">
        <v>1</v>
      </c>
      <c r="M826" s="849">
        <v>215</v>
      </c>
      <c r="N826" s="849">
        <v>18</v>
      </c>
      <c r="O826" s="849">
        <v>3870</v>
      </c>
      <c r="P826" s="837">
        <v>0.5625</v>
      </c>
      <c r="Q826" s="850">
        <v>215</v>
      </c>
    </row>
    <row r="827" spans="1:17" ht="14.4" customHeight="1" x14ac:dyDescent="0.3">
      <c r="A827" s="831" t="s">
        <v>3543</v>
      </c>
      <c r="B827" s="832" t="s">
        <v>2924</v>
      </c>
      <c r="C827" s="832" t="s">
        <v>2919</v>
      </c>
      <c r="D827" s="832" t="s">
        <v>2981</v>
      </c>
      <c r="E827" s="832" t="s">
        <v>2982</v>
      </c>
      <c r="F827" s="849"/>
      <c r="G827" s="849"/>
      <c r="H827" s="849"/>
      <c r="I827" s="849"/>
      <c r="J827" s="849">
        <v>1</v>
      </c>
      <c r="K827" s="849">
        <v>701</v>
      </c>
      <c r="L827" s="849">
        <v>1</v>
      </c>
      <c r="M827" s="849">
        <v>701</v>
      </c>
      <c r="N827" s="849"/>
      <c r="O827" s="849"/>
      <c r="P827" s="837"/>
      <c r="Q827" s="850"/>
    </row>
    <row r="828" spans="1:17" ht="14.4" customHeight="1" x14ac:dyDescent="0.3">
      <c r="A828" s="831" t="s">
        <v>3543</v>
      </c>
      <c r="B828" s="832" t="s">
        <v>2924</v>
      </c>
      <c r="C828" s="832" t="s">
        <v>2919</v>
      </c>
      <c r="D828" s="832" t="s">
        <v>2984</v>
      </c>
      <c r="E828" s="832" t="s">
        <v>2985</v>
      </c>
      <c r="F828" s="849"/>
      <c r="G828" s="849"/>
      <c r="H828" s="849"/>
      <c r="I828" s="849"/>
      <c r="J828" s="849">
        <v>1</v>
      </c>
      <c r="K828" s="849">
        <v>355</v>
      </c>
      <c r="L828" s="849">
        <v>1</v>
      </c>
      <c r="M828" s="849">
        <v>355</v>
      </c>
      <c r="N828" s="849">
        <v>1</v>
      </c>
      <c r="O828" s="849">
        <v>355</v>
      </c>
      <c r="P828" s="837">
        <v>1</v>
      </c>
      <c r="Q828" s="850">
        <v>355</v>
      </c>
    </row>
    <row r="829" spans="1:17" ht="14.4" customHeight="1" x14ac:dyDescent="0.3">
      <c r="A829" s="831" t="s">
        <v>3543</v>
      </c>
      <c r="B829" s="832" t="s">
        <v>2924</v>
      </c>
      <c r="C829" s="832" t="s">
        <v>2919</v>
      </c>
      <c r="D829" s="832" t="s">
        <v>3039</v>
      </c>
      <c r="E829" s="832" t="s">
        <v>3040</v>
      </c>
      <c r="F829" s="849">
        <v>266</v>
      </c>
      <c r="G829" s="849">
        <v>22610</v>
      </c>
      <c r="H829" s="849">
        <v>0.73480662983425415</v>
      </c>
      <c r="I829" s="849">
        <v>85</v>
      </c>
      <c r="J829" s="849">
        <v>362</v>
      </c>
      <c r="K829" s="849">
        <v>30770</v>
      </c>
      <c r="L829" s="849">
        <v>1</v>
      </c>
      <c r="M829" s="849">
        <v>85</v>
      </c>
      <c r="N829" s="849">
        <v>359</v>
      </c>
      <c r="O829" s="849">
        <v>30874</v>
      </c>
      <c r="P829" s="837">
        <v>1.0033799155021124</v>
      </c>
      <c r="Q829" s="850">
        <v>86</v>
      </c>
    </row>
    <row r="830" spans="1:17" ht="14.4" customHeight="1" x14ac:dyDescent="0.3">
      <c r="A830" s="831" t="s">
        <v>3543</v>
      </c>
      <c r="B830" s="832" t="s">
        <v>2924</v>
      </c>
      <c r="C830" s="832" t="s">
        <v>2919</v>
      </c>
      <c r="D830" s="832" t="s">
        <v>3039</v>
      </c>
      <c r="E830" s="832" t="s">
        <v>3041</v>
      </c>
      <c r="F830" s="849">
        <v>326</v>
      </c>
      <c r="G830" s="849">
        <v>27710</v>
      </c>
      <c r="H830" s="849">
        <v>0.83163265306122447</v>
      </c>
      <c r="I830" s="849">
        <v>85</v>
      </c>
      <c r="J830" s="849">
        <v>392</v>
      </c>
      <c r="K830" s="849">
        <v>33320</v>
      </c>
      <c r="L830" s="849">
        <v>1</v>
      </c>
      <c r="M830" s="849">
        <v>85</v>
      </c>
      <c r="N830" s="849">
        <v>383</v>
      </c>
      <c r="O830" s="849">
        <v>32938</v>
      </c>
      <c r="P830" s="837">
        <v>0.98853541416566626</v>
      </c>
      <c r="Q830" s="850">
        <v>86</v>
      </c>
    </row>
    <row r="831" spans="1:17" ht="14.4" customHeight="1" x14ac:dyDescent="0.3">
      <c r="A831" s="831" t="s">
        <v>3543</v>
      </c>
      <c r="B831" s="832" t="s">
        <v>2924</v>
      </c>
      <c r="C831" s="832" t="s">
        <v>2919</v>
      </c>
      <c r="D831" s="832" t="s">
        <v>3104</v>
      </c>
      <c r="E831" s="832" t="s">
        <v>3105</v>
      </c>
      <c r="F831" s="849"/>
      <c r="G831" s="849"/>
      <c r="H831" s="849"/>
      <c r="I831" s="849"/>
      <c r="J831" s="849">
        <v>1</v>
      </c>
      <c r="K831" s="849">
        <v>720</v>
      </c>
      <c r="L831" s="849">
        <v>1</v>
      </c>
      <c r="M831" s="849">
        <v>720</v>
      </c>
      <c r="N831" s="849"/>
      <c r="O831" s="849"/>
      <c r="P831" s="837"/>
      <c r="Q831" s="850"/>
    </row>
    <row r="832" spans="1:17" ht="14.4" customHeight="1" x14ac:dyDescent="0.3">
      <c r="A832" s="831" t="s">
        <v>3543</v>
      </c>
      <c r="B832" s="832" t="s">
        <v>2924</v>
      </c>
      <c r="C832" s="832" t="s">
        <v>2919</v>
      </c>
      <c r="D832" s="832" t="s">
        <v>3104</v>
      </c>
      <c r="E832" s="832" t="s">
        <v>3106</v>
      </c>
      <c r="F832" s="849">
        <v>1</v>
      </c>
      <c r="G832" s="849">
        <v>719</v>
      </c>
      <c r="H832" s="849"/>
      <c r="I832" s="849">
        <v>719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3543</v>
      </c>
      <c r="B833" s="832" t="s">
        <v>2924</v>
      </c>
      <c r="C833" s="832" t="s">
        <v>2919</v>
      </c>
      <c r="D833" s="832" t="s">
        <v>3090</v>
      </c>
      <c r="E833" s="832" t="s">
        <v>3088</v>
      </c>
      <c r="F833" s="849"/>
      <c r="G833" s="849"/>
      <c r="H833" s="849"/>
      <c r="I833" s="849"/>
      <c r="J833" s="849">
        <v>27</v>
      </c>
      <c r="K833" s="849">
        <v>25704</v>
      </c>
      <c r="L833" s="849">
        <v>1</v>
      </c>
      <c r="M833" s="849">
        <v>952</v>
      </c>
      <c r="N833" s="849">
        <v>18</v>
      </c>
      <c r="O833" s="849">
        <v>17154</v>
      </c>
      <c r="P833" s="837">
        <v>0.66736694677871145</v>
      </c>
      <c r="Q833" s="850">
        <v>953</v>
      </c>
    </row>
    <row r="834" spans="1:17" ht="14.4" customHeight="1" x14ac:dyDescent="0.3">
      <c r="A834" s="831" t="s">
        <v>3543</v>
      </c>
      <c r="B834" s="832" t="s">
        <v>2924</v>
      </c>
      <c r="C834" s="832" t="s">
        <v>2919</v>
      </c>
      <c r="D834" s="832" t="s">
        <v>3090</v>
      </c>
      <c r="E834" s="832" t="s">
        <v>3089</v>
      </c>
      <c r="F834" s="849">
        <v>28</v>
      </c>
      <c r="G834" s="849">
        <v>26656</v>
      </c>
      <c r="H834" s="849"/>
      <c r="I834" s="849">
        <v>952</v>
      </c>
      <c r="J834" s="849"/>
      <c r="K834" s="849"/>
      <c r="L834" s="849"/>
      <c r="M834" s="849"/>
      <c r="N834" s="849">
        <v>10</v>
      </c>
      <c r="O834" s="849">
        <v>9530</v>
      </c>
      <c r="P834" s="837"/>
      <c r="Q834" s="850">
        <v>953</v>
      </c>
    </row>
    <row r="835" spans="1:17" ht="14.4" customHeight="1" x14ac:dyDescent="0.3">
      <c r="A835" s="831" t="s">
        <v>3543</v>
      </c>
      <c r="B835" s="832" t="s">
        <v>2924</v>
      </c>
      <c r="C835" s="832" t="s">
        <v>2919</v>
      </c>
      <c r="D835" s="832" t="s">
        <v>2993</v>
      </c>
      <c r="E835" s="832" t="s">
        <v>2994</v>
      </c>
      <c r="F835" s="849">
        <v>4</v>
      </c>
      <c r="G835" s="849">
        <v>480</v>
      </c>
      <c r="H835" s="849"/>
      <c r="I835" s="849">
        <v>120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3543</v>
      </c>
      <c r="B836" s="832" t="s">
        <v>2924</v>
      </c>
      <c r="C836" s="832" t="s">
        <v>2919</v>
      </c>
      <c r="D836" s="832" t="s">
        <v>2993</v>
      </c>
      <c r="E836" s="832" t="s">
        <v>2995</v>
      </c>
      <c r="F836" s="849">
        <v>4</v>
      </c>
      <c r="G836" s="849">
        <v>480</v>
      </c>
      <c r="H836" s="849"/>
      <c r="I836" s="849">
        <v>120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" customHeight="1" x14ac:dyDescent="0.3">
      <c r="A837" s="831" t="s">
        <v>3543</v>
      </c>
      <c r="B837" s="832" t="s">
        <v>2924</v>
      </c>
      <c r="C837" s="832" t="s">
        <v>2919</v>
      </c>
      <c r="D837" s="832" t="s">
        <v>3091</v>
      </c>
      <c r="E837" s="832" t="s">
        <v>3088</v>
      </c>
      <c r="F837" s="849">
        <v>134</v>
      </c>
      <c r="G837" s="849">
        <v>99830</v>
      </c>
      <c r="H837" s="849">
        <v>0.68717948717948718</v>
      </c>
      <c r="I837" s="849">
        <v>745</v>
      </c>
      <c r="J837" s="849">
        <v>195</v>
      </c>
      <c r="K837" s="849">
        <v>145275</v>
      </c>
      <c r="L837" s="849">
        <v>1</v>
      </c>
      <c r="M837" s="849">
        <v>745</v>
      </c>
      <c r="N837" s="849">
        <v>222</v>
      </c>
      <c r="O837" s="849">
        <v>165612</v>
      </c>
      <c r="P837" s="837">
        <v>1.1399896747547755</v>
      </c>
      <c r="Q837" s="850">
        <v>746</v>
      </c>
    </row>
    <row r="838" spans="1:17" ht="14.4" customHeight="1" x14ac:dyDescent="0.3">
      <c r="A838" s="831" t="s">
        <v>3543</v>
      </c>
      <c r="B838" s="832" t="s">
        <v>2924</v>
      </c>
      <c r="C838" s="832" t="s">
        <v>2919</v>
      </c>
      <c r="D838" s="832" t="s">
        <v>3091</v>
      </c>
      <c r="E838" s="832" t="s">
        <v>3089</v>
      </c>
      <c r="F838" s="849">
        <v>168</v>
      </c>
      <c r="G838" s="849">
        <v>125160</v>
      </c>
      <c r="H838" s="849">
        <v>0.72103004291845496</v>
      </c>
      <c r="I838" s="849">
        <v>745</v>
      </c>
      <c r="J838" s="849">
        <v>233</v>
      </c>
      <c r="K838" s="849">
        <v>173585</v>
      </c>
      <c r="L838" s="849">
        <v>1</v>
      </c>
      <c r="M838" s="849">
        <v>745</v>
      </c>
      <c r="N838" s="849">
        <v>293</v>
      </c>
      <c r="O838" s="849">
        <v>218578</v>
      </c>
      <c r="P838" s="837">
        <v>1.2591986634789873</v>
      </c>
      <c r="Q838" s="850">
        <v>746</v>
      </c>
    </row>
    <row r="839" spans="1:17" ht="14.4" customHeight="1" x14ac:dyDescent="0.3">
      <c r="A839" s="831" t="s">
        <v>3543</v>
      </c>
      <c r="B839" s="832" t="s">
        <v>2924</v>
      </c>
      <c r="C839" s="832" t="s">
        <v>2919</v>
      </c>
      <c r="D839" s="832" t="s">
        <v>3092</v>
      </c>
      <c r="E839" s="832" t="s">
        <v>3093</v>
      </c>
      <c r="F839" s="849">
        <v>5</v>
      </c>
      <c r="G839" s="849">
        <v>2715</v>
      </c>
      <c r="H839" s="849">
        <v>1.6666666666666667</v>
      </c>
      <c r="I839" s="849">
        <v>543</v>
      </c>
      <c r="J839" s="849">
        <v>3</v>
      </c>
      <c r="K839" s="849">
        <v>1629</v>
      </c>
      <c r="L839" s="849">
        <v>1</v>
      </c>
      <c r="M839" s="849">
        <v>543</v>
      </c>
      <c r="N839" s="849">
        <v>2</v>
      </c>
      <c r="O839" s="849">
        <v>1088</v>
      </c>
      <c r="P839" s="837">
        <v>0.6678944137507673</v>
      </c>
      <c r="Q839" s="850">
        <v>544</v>
      </c>
    </row>
    <row r="840" spans="1:17" ht="14.4" customHeight="1" x14ac:dyDescent="0.3">
      <c r="A840" s="831" t="s">
        <v>3543</v>
      </c>
      <c r="B840" s="832" t="s">
        <v>2924</v>
      </c>
      <c r="C840" s="832" t="s">
        <v>2919</v>
      </c>
      <c r="D840" s="832" t="s">
        <v>3054</v>
      </c>
      <c r="E840" s="832" t="s">
        <v>3037</v>
      </c>
      <c r="F840" s="849">
        <v>33</v>
      </c>
      <c r="G840" s="849">
        <v>5874</v>
      </c>
      <c r="H840" s="849">
        <v>0.75</v>
      </c>
      <c r="I840" s="849">
        <v>178</v>
      </c>
      <c r="J840" s="849">
        <v>44</v>
      </c>
      <c r="K840" s="849">
        <v>7832</v>
      </c>
      <c r="L840" s="849">
        <v>1</v>
      </c>
      <c r="M840" s="849">
        <v>178</v>
      </c>
      <c r="N840" s="849">
        <v>49</v>
      </c>
      <c r="O840" s="849">
        <v>8771</v>
      </c>
      <c r="P840" s="837">
        <v>1.1198927477017364</v>
      </c>
      <c r="Q840" s="850">
        <v>179</v>
      </c>
    </row>
    <row r="841" spans="1:17" ht="14.4" customHeight="1" x14ac:dyDescent="0.3">
      <c r="A841" s="831" t="s">
        <v>3543</v>
      </c>
      <c r="B841" s="832" t="s">
        <v>2924</v>
      </c>
      <c r="C841" s="832" t="s">
        <v>2919</v>
      </c>
      <c r="D841" s="832" t="s">
        <v>3054</v>
      </c>
      <c r="E841" s="832" t="s">
        <v>3038</v>
      </c>
      <c r="F841" s="849">
        <v>43</v>
      </c>
      <c r="G841" s="849">
        <v>7654</v>
      </c>
      <c r="H841" s="849">
        <v>0.68253968253968256</v>
      </c>
      <c r="I841" s="849">
        <v>178</v>
      </c>
      <c r="J841" s="849">
        <v>63</v>
      </c>
      <c r="K841" s="849">
        <v>11214</v>
      </c>
      <c r="L841" s="849">
        <v>1</v>
      </c>
      <c r="M841" s="849">
        <v>178</v>
      </c>
      <c r="N841" s="849">
        <v>55</v>
      </c>
      <c r="O841" s="849">
        <v>9845</v>
      </c>
      <c r="P841" s="837">
        <v>0.87792045657214202</v>
      </c>
      <c r="Q841" s="850">
        <v>179</v>
      </c>
    </row>
    <row r="842" spans="1:17" ht="14.4" customHeight="1" x14ac:dyDescent="0.3">
      <c r="A842" s="831" t="s">
        <v>3543</v>
      </c>
      <c r="B842" s="832" t="s">
        <v>2924</v>
      </c>
      <c r="C842" s="832" t="s">
        <v>2919</v>
      </c>
      <c r="D842" s="832" t="s">
        <v>3045</v>
      </c>
      <c r="E842" s="832" t="s">
        <v>3044</v>
      </c>
      <c r="F842" s="849">
        <v>2</v>
      </c>
      <c r="G842" s="849">
        <v>760</v>
      </c>
      <c r="H842" s="849"/>
      <c r="I842" s="849">
        <v>380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3543</v>
      </c>
      <c r="B843" s="832" t="s">
        <v>2924</v>
      </c>
      <c r="C843" s="832" t="s">
        <v>2919</v>
      </c>
      <c r="D843" s="832" t="s">
        <v>3094</v>
      </c>
      <c r="E843" s="832" t="s">
        <v>3121</v>
      </c>
      <c r="F843" s="849"/>
      <c r="G843" s="849"/>
      <c r="H843" s="849"/>
      <c r="I843" s="849"/>
      <c r="J843" s="849"/>
      <c r="K843" s="849"/>
      <c r="L843" s="849"/>
      <c r="M843" s="849"/>
      <c r="N843" s="849">
        <v>1</v>
      </c>
      <c r="O843" s="849">
        <v>100</v>
      </c>
      <c r="P843" s="837"/>
      <c r="Q843" s="850">
        <v>100</v>
      </c>
    </row>
    <row r="844" spans="1:17" ht="14.4" customHeight="1" x14ac:dyDescent="0.3">
      <c r="A844" s="831" t="s">
        <v>3543</v>
      </c>
      <c r="B844" s="832" t="s">
        <v>2924</v>
      </c>
      <c r="C844" s="832" t="s">
        <v>2919</v>
      </c>
      <c r="D844" s="832" t="s">
        <v>3049</v>
      </c>
      <c r="E844" s="832" t="s">
        <v>3030</v>
      </c>
      <c r="F844" s="849">
        <v>1</v>
      </c>
      <c r="G844" s="849">
        <v>352</v>
      </c>
      <c r="H844" s="849"/>
      <c r="I844" s="849">
        <v>352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" customHeight="1" x14ac:dyDescent="0.3">
      <c r="A845" s="831" t="s">
        <v>3543</v>
      </c>
      <c r="B845" s="832" t="s">
        <v>2924</v>
      </c>
      <c r="C845" s="832" t="s">
        <v>2919</v>
      </c>
      <c r="D845" s="832" t="s">
        <v>3050</v>
      </c>
      <c r="E845" s="832" t="s">
        <v>3022</v>
      </c>
      <c r="F845" s="849"/>
      <c r="G845" s="849"/>
      <c r="H845" s="849"/>
      <c r="I845" s="849"/>
      <c r="J845" s="849">
        <v>4</v>
      </c>
      <c r="K845" s="849">
        <v>1616</v>
      </c>
      <c r="L845" s="849">
        <v>1</v>
      </c>
      <c r="M845" s="849">
        <v>404</v>
      </c>
      <c r="N845" s="849"/>
      <c r="O845" s="849"/>
      <c r="P845" s="837"/>
      <c r="Q845" s="850"/>
    </row>
    <row r="846" spans="1:17" ht="14.4" customHeight="1" x14ac:dyDescent="0.3">
      <c r="A846" s="831" t="s">
        <v>3544</v>
      </c>
      <c r="B846" s="832" t="s">
        <v>2924</v>
      </c>
      <c r="C846" s="832" t="s">
        <v>2949</v>
      </c>
      <c r="D846" s="832" t="s">
        <v>3016</v>
      </c>
      <c r="E846" s="832" t="s">
        <v>3017</v>
      </c>
      <c r="F846" s="849">
        <v>7</v>
      </c>
      <c r="G846" s="849">
        <v>6333.25</v>
      </c>
      <c r="H846" s="849">
        <v>3.5</v>
      </c>
      <c r="I846" s="849">
        <v>904.75</v>
      </c>
      <c r="J846" s="849">
        <v>2</v>
      </c>
      <c r="K846" s="849">
        <v>1809.5</v>
      </c>
      <c r="L846" s="849">
        <v>1</v>
      </c>
      <c r="M846" s="849">
        <v>904.75</v>
      </c>
      <c r="N846" s="849"/>
      <c r="O846" s="849"/>
      <c r="P846" s="837"/>
      <c r="Q846" s="850"/>
    </row>
    <row r="847" spans="1:17" ht="14.4" customHeight="1" x14ac:dyDescent="0.3">
      <c r="A847" s="831" t="s">
        <v>3544</v>
      </c>
      <c r="B847" s="832" t="s">
        <v>2924</v>
      </c>
      <c r="C847" s="832" t="s">
        <v>2919</v>
      </c>
      <c r="D847" s="832" t="s">
        <v>2978</v>
      </c>
      <c r="E847" s="832" t="s">
        <v>2979</v>
      </c>
      <c r="F847" s="849">
        <v>12</v>
      </c>
      <c r="G847" s="849">
        <v>3012</v>
      </c>
      <c r="H847" s="849">
        <v>0.63157894736842102</v>
      </c>
      <c r="I847" s="849">
        <v>251</v>
      </c>
      <c r="J847" s="849">
        <v>19</v>
      </c>
      <c r="K847" s="849">
        <v>4769</v>
      </c>
      <c r="L847" s="849">
        <v>1</v>
      </c>
      <c r="M847" s="849">
        <v>251</v>
      </c>
      <c r="N847" s="849">
        <v>35</v>
      </c>
      <c r="O847" s="849">
        <v>8820</v>
      </c>
      <c r="P847" s="837">
        <v>1.8494443279513524</v>
      </c>
      <c r="Q847" s="850">
        <v>252</v>
      </c>
    </row>
    <row r="848" spans="1:17" ht="14.4" customHeight="1" x14ac:dyDescent="0.3">
      <c r="A848" s="831" t="s">
        <v>3544</v>
      </c>
      <c r="B848" s="832" t="s">
        <v>2924</v>
      </c>
      <c r="C848" s="832" t="s">
        <v>2919</v>
      </c>
      <c r="D848" s="832" t="s">
        <v>2978</v>
      </c>
      <c r="E848" s="832" t="s">
        <v>2980</v>
      </c>
      <c r="F848" s="849">
        <v>23</v>
      </c>
      <c r="G848" s="849">
        <v>5773</v>
      </c>
      <c r="H848" s="849">
        <v>0.65714285714285714</v>
      </c>
      <c r="I848" s="849">
        <v>251</v>
      </c>
      <c r="J848" s="849">
        <v>35</v>
      </c>
      <c r="K848" s="849">
        <v>8785</v>
      </c>
      <c r="L848" s="849">
        <v>1</v>
      </c>
      <c r="M848" s="849">
        <v>251</v>
      </c>
      <c r="N848" s="849">
        <v>33</v>
      </c>
      <c r="O848" s="849">
        <v>8316</v>
      </c>
      <c r="P848" s="837">
        <v>0.94661354581673307</v>
      </c>
      <c r="Q848" s="850">
        <v>252</v>
      </c>
    </row>
    <row r="849" spans="1:17" ht="14.4" customHeight="1" x14ac:dyDescent="0.3">
      <c r="A849" s="831" t="s">
        <v>3544</v>
      </c>
      <c r="B849" s="832" t="s">
        <v>2924</v>
      </c>
      <c r="C849" s="832" t="s">
        <v>2919</v>
      </c>
      <c r="D849" s="832" t="s">
        <v>3018</v>
      </c>
      <c r="E849" s="832" t="s">
        <v>3019</v>
      </c>
      <c r="F849" s="849">
        <v>17</v>
      </c>
      <c r="G849" s="849">
        <v>2142</v>
      </c>
      <c r="H849" s="849">
        <v>1</v>
      </c>
      <c r="I849" s="849">
        <v>126</v>
      </c>
      <c r="J849" s="849">
        <v>17</v>
      </c>
      <c r="K849" s="849">
        <v>2142</v>
      </c>
      <c r="L849" s="849">
        <v>1</v>
      </c>
      <c r="M849" s="849">
        <v>126</v>
      </c>
      <c r="N849" s="849">
        <v>37</v>
      </c>
      <c r="O849" s="849">
        <v>4699</v>
      </c>
      <c r="P849" s="837">
        <v>2.1937441643323998</v>
      </c>
      <c r="Q849" s="850">
        <v>127</v>
      </c>
    </row>
    <row r="850" spans="1:17" ht="14.4" customHeight="1" x14ac:dyDescent="0.3">
      <c r="A850" s="831" t="s">
        <v>3544</v>
      </c>
      <c r="B850" s="832" t="s">
        <v>2924</v>
      </c>
      <c r="C850" s="832" t="s">
        <v>2919</v>
      </c>
      <c r="D850" s="832" t="s">
        <v>3018</v>
      </c>
      <c r="E850" s="832" t="s">
        <v>3020</v>
      </c>
      <c r="F850" s="849">
        <v>30</v>
      </c>
      <c r="G850" s="849">
        <v>3780</v>
      </c>
      <c r="H850" s="849">
        <v>0.69767441860465118</v>
      </c>
      <c r="I850" s="849">
        <v>126</v>
      </c>
      <c r="J850" s="849">
        <v>43</v>
      </c>
      <c r="K850" s="849">
        <v>5418</v>
      </c>
      <c r="L850" s="849">
        <v>1</v>
      </c>
      <c r="M850" s="849">
        <v>126</v>
      </c>
      <c r="N850" s="849">
        <v>38</v>
      </c>
      <c r="O850" s="849">
        <v>4826</v>
      </c>
      <c r="P850" s="837">
        <v>0.89073458840900699</v>
      </c>
      <c r="Q850" s="850">
        <v>127</v>
      </c>
    </row>
    <row r="851" spans="1:17" ht="14.4" customHeight="1" x14ac:dyDescent="0.3">
      <c r="A851" s="831" t="s">
        <v>3544</v>
      </c>
      <c r="B851" s="832" t="s">
        <v>2924</v>
      </c>
      <c r="C851" s="832" t="s">
        <v>2919</v>
      </c>
      <c r="D851" s="832" t="s">
        <v>3023</v>
      </c>
      <c r="E851" s="832" t="s">
        <v>3025</v>
      </c>
      <c r="F851" s="849"/>
      <c r="G851" s="849"/>
      <c r="H851" s="849"/>
      <c r="I851" s="849"/>
      <c r="J851" s="849"/>
      <c r="K851" s="849"/>
      <c r="L851" s="849"/>
      <c r="M851" s="849"/>
      <c r="N851" s="849">
        <v>1</v>
      </c>
      <c r="O851" s="849">
        <v>496</v>
      </c>
      <c r="P851" s="837"/>
      <c r="Q851" s="850">
        <v>496</v>
      </c>
    </row>
    <row r="852" spans="1:17" ht="14.4" customHeight="1" x14ac:dyDescent="0.3">
      <c r="A852" s="831" t="s">
        <v>3544</v>
      </c>
      <c r="B852" s="832" t="s">
        <v>2924</v>
      </c>
      <c r="C852" s="832" t="s">
        <v>2919</v>
      </c>
      <c r="D852" s="832" t="s">
        <v>3026</v>
      </c>
      <c r="E852" s="832" t="s">
        <v>3025</v>
      </c>
      <c r="F852" s="849"/>
      <c r="G852" s="849"/>
      <c r="H852" s="849"/>
      <c r="I852" s="849"/>
      <c r="J852" s="849">
        <v>2</v>
      </c>
      <c r="K852" s="849">
        <v>1136</v>
      </c>
      <c r="L852" s="849">
        <v>1</v>
      </c>
      <c r="M852" s="849">
        <v>568</v>
      </c>
      <c r="N852" s="849">
        <v>1</v>
      </c>
      <c r="O852" s="849">
        <v>569</v>
      </c>
      <c r="P852" s="837">
        <v>0.50088028169014087</v>
      </c>
      <c r="Q852" s="850">
        <v>569</v>
      </c>
    </row>
    <row r="853" spans="1:17" ht="14.4" customHeight="1" x14ac:dyDescent="0.3">
      <c r="A853" s="831" t="s">
        <v>3544</v>
      </c>
      <c r="B853" s="832" t="s">
        <v>2924</v>
      </c>
      <c r="C853" s="832" t="s">
        <v>2919</v>
      </c>
      <c r="D853" s="832" t="s">
        <v>3027</v>
      </c>
      <c r="E853" s="832" t="s">
        <v>3028</v>
      </c>
      <c r="F853" s="849">
        <v>4</v>
      </c>
      <c r="G853" s="849">
        <v>3044</v>
      </c>
      <c r="H853" s="849"/>
      <c r="I853" s="849">
        <v>761</v>
      </c>
      <c r="J853" s="849"/>
      <c r="K853" s="849"/>
      <c r="L853" s="849"/>
      <c r="M853" s="849"/>
      <c r="N853" s="849">
        <v>6</v>
      </c>
      <c r="O853" s="849">
        <v>4572</v>
      </c>
      <c r="P853" s="837"/>
      <c r="Q853" s="850">
        <v>762</v>
      </c>
    </row>
    <row r="854" spans="1:17" ht="14.4" customHeight="1" x14ac:dyDescent="0.3">
      <c r="A854" s="831" t="s">
        <v>3544</v>
      </c>
      <c r="B854" s="832" t="s">
        <v>2924</v>
      </c>
      <c r="C854" s="832" t="s">
        <v>2919</v>
      </c>
      <c r="D854" s="832" t="s">
        <v>3087</v>
      </c>
      <c r="E854" s="832" t="s">
        <v>3088</v>
      </c>
      <c r="F854" s="849">
        <v>27</v>
      </c>
      <c r="G854" s="849">
        <v>22086</v>
      </c>
      <c r="H854" s="849">
        <v>0.49090909090909091</v>
      </c>
      <c r="I854" s="849">
        <v>818</v>
      </c>
      <c r="J854" s="849">
        <v>55</v>
      </c>
      <c r="K854" s="849">
        <v>44990</v>
      </c>
      <c r="L854" s="849">
        <v>1</v>
      </c>
      <c r="M854" s="849">
        <v>818</v>
      </c>
      <c r="N854" s="849">
        <v>65</v>
      </c>
      <c r="O854" s="849">
        <v>53235</v>
      </c>
      <c r="P854" s="837">
        <v>1.183262947321627</v>
      </c>
      <c r="Q854" s="850">
        <v>819</v>
      </c>
    </row>
    <row r="855" spans="1:17" ht="14.4" customHeight="1" x14ac:dyDescent="0.3">
      <c r="A855" s="831" t="s">
        <v>3544</v>
      </c>
      <c r="B855" s="832" t="s">
        <v>2924</v>
      </c>
      <c r="C855" s="832" t="s">
        <v>2919</v>
      </c>
      <c r="D855" s="832" t="s">
        <v>3087</v>
      </c>
      <c r="E855" s="832" t="s">
        <v>3089</v>
      </c>
      <c r="F855" s="849">
        <v>45</v>
      </c>
      <c r="G855" s="849">
        <v>36810</v>
      </c>
      <c r="H855" s="849">
        <v>0.67164179104477617</v>
      </c>
      <c r="I855" s="849">
        <v>818</v>
      </c>
      <c r="J855" s="849">
        <v>67</v>
      </c>
      <c r="K855" s="849">
        <v>54806</v>
      </c>
      <c r="L855" s="849">
        <v>1</v>
      </c>
      <c r="M855" s="849">
        <v>818</v>
      </c>
      <c r="N855" s="849">
        <v>73</v>
      </c>
      <c r="O855" s="849">
        <v>59787</v>
      </c>
      <c r="P855" s="837">
        <v>1.0908842097580558</v>
      </c>
      <c r="Q855" s="850">
        <v>819</v>
      </c>
    </row>
    <row r="856" spans="1:17" ht="14.4" customHeight="1" x14ac:dyDescent="0.3">
      <c r="A856" s="831" t="s">
        <v>3544</v>
      </c>
      <c r="B856" s="832" t="s">
        <v>2924</v>
      </c>
      <c r="C856" s="832" t="s">
        <v>2919</v>
      </c>
      <c r="D856" s="832" t="s">
        <v>3036</v>
      </c>
      <c r="E856" s="832" t="s">
        <v>3037</v>
      </c>
      <c r="F856" s="849">
        <v>7</v>
      </c>
      <c r="G856" s="849">
        <v>1505</v>
      </c>
      <c r="H856" s="849">
        <v>0.53846153846153844</v>
      </c>
      <c r="I856" s="849">
        <v>215</v>
      </c>
      <c r="J856" s="849">
        <v>13</v>
      </c>
      <c r="K856" s="849">
        <v>2795</v>
      </c>
      <c r="L856" s="849">
        <v>1</v>
      </c>
      <c r="M856" s="849">
        <v>215</v>
      </c>
      <c r="N856" s="849">
        <v>16</v>
      </c>
      <c r="O856" s="849">
        <v>3440</v>
      </c>
      <c r="P856" s="837">
        <v>1.2307692307692308</v>
      </c>
      <c r="Q856" s="850">
        <v>215</v>
      </c>
    </row>
    <row r="857" spans="1:17" ht="14.4" customHeight="1" x14ac:dyDescent="0.3">
      <c r="A857" s="831" t="s">
        <v>3544</v>
      </c>
      <c r="B857" s="832" t="s">
        <v>2924</v>
      </c>
      <c r="C857" s="832" t="s">
        <v>2919</v>
      </c>
      <c r="D857" s="832" t="s">
        <v>3036</v>
      </c>
      <c r="E857" s="832" t="s">
        <v>3038</v>
      </c>
      <c r="F857" s="849">
        <v>14</v>
      </c>
      <c r="G857" s="849">
        <v>3010</v>
      </c>
      <c r="H857" s="849">
        <v>0.82352941176470584</v>
      </c>
      <c r="I857" s="849">
        <v>215</v>
      </c>
      <c r="J857" s="849">
        <v>17</v>
      </c>
      <c r="K857" s="849">
        <v>3655</v>
      </c>
      <c r="L857" s="849">
        <v>1</v>
      </c>
      <c r="M857" s="849">
        <v>215</v>
      </c>
      <c r="N857" s="849">
        <v>19</v>
      </c>
      <c r="O857" s="849">
        <v>4085</v>
      </c>
      <c r="P857" s="837">
        <v>1.1176470588235294</v>
      </c>
      <c r="Q857" s="850">
        <v>215</v>
      </c>
    </row>
    <row r="858" spans="1:17" ht="14.4" customHeight="1" x14ac:dyDescent="0.3">
      <c r="A858" s="831" t="s">
        <v>3544</v>
      </c>
      <c r="B858" s="832" t="s">
        <v>2924</v>
      </c>
      <c r="C858" s="832" t="s">
        <v>2919</v>
      </c>
      <c r="D858" s="832" t="s">
        <v>3039</v>
      </c>
      <c r="E858" s="832" t="s">
        <v>3040</v>
      </c>
      <c r="F858" s="849">
        <v>34</v>
      </c>
      <c r="G858" s="849">
        <v>2890</v>
      </c>
      <c r="H858" s="849">
        <v>0.56666666666666665</v>
      </c>
      <c r="I858" s="849">
        <v>85</v>
      </c>
      <c r="J858" s="849">
        <v>60</v>
      </c>
      <c r="K858" s="849">
        <v>5100</v>
      </c>
      <c r="L858" s="849">
        <v>1</v>
      </c>
      <c r="M858" s="849">
        <v>85</v>
      </c>
      <c r="N858" s="849">
        <v>80</v>
      </c>
      <c r="O858" s="849">
        <v>6880</v>
      </c>
      <c r="P858" s="837">
        <v>1.3490196078431373</v>
      </c>
      <c r="Q858" s="850">
        <v>86</v>
      </c>
    </row>
    <row r="859" spans="1:17" ht="14.4" customHeight="1" x14ac:dyDescent="0.3">
      <c r="A859" s="831" t="s">
        <v>3544</v>
      </c>
      <c r="B859" s="832" t="s">
        <v>2924</v>
      </c>
      <c r="C859" s="832" t="s">
        <v>2919</v>
      </c>
      <c r="D859" s="832" t="s">
        <v>3039</v>
      </c>
      <c r="E859" s="832" t="s">
        <v>3041</v>
      </c>
      <c r="F859" s="849">
        <v>84</v>
      </c>
      <c r="G859" s="849">
        <v>7140</v>
      </c>
      <c r="H859" s="849">
        <v>0.97674418604651159</v>
      </c>
      <c r="I859" s="849">
        <v>85</v>
      </c>
      <c r="J859" s="849">
        <v>86</v>
      </c>
      <c r="K859" s="849">
        <v>7310</v>
      </c>
      <c r="L859" s="849">
        <v>1</v>
      </c>
      <c r="M859" s="849">
        <v>85</v>
      </c>
      <c r="N859" s="849">
        <v>77</v>
      </c>
      <c r="O859" s="849">
        <v>6622</v>
      </c>
      <c r="P859" s="837">
        <v>0.90588235294117647</v>
      </c>
      <c r="Q859" s="850">
        <v>86</v>
      </c>
    </row>
    <row r="860" spans="1:17" ht="14.4" customHeight="1" x14ac:dyDescent="0.3">
      <c r="A860" s="831" t="s">
        <v>3544</v>
      </c>
      <c r="B860" s="832" t="s">
        <v>2924</v>
      </c>
      <c r="C860" s="832" t="s">
        <v>2919</v>
      </c>
      <c r="D860" s="832" t="s">
        <v>3090</v>
      </c>
      <c r="E860" s="832" t="s">
        <v>3088</v>
      </c>
      <c r="F860" s="849">
        <v>7</v>
      </c>
      <c r="G860" s="849">
        <v>6664</v>
      </c>
      <c r="H860" s="849"/>
      <c r="I860" s="849">
        <v>952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3544</v>
      </c>
      <c r="B861" s="832" t="s">
        <v>2924</v>
      </c>
      <c r="C861" s="832" t="s">
        <v>2919</v>
      </c>
      <c r="D861" s="832" t="s">
        <v>3090</v>
      </c>
      <c r="E861" s="832" t="s">
        <v>3089</v>
      </c>
      <c r="F861" s="849">
        <v>22</v>
      </c>
      <c r="G861" s="849">
        <v>20944</v>
      </c>
      <c r="H861" s="849">
        <v>2.75</v>
      </c>
      <c r="I861" s="849">
        <v>952</v>
      </c>
      <c r="J861" s="849">
        <v>8</v>
      </c>
      <c r="K861" s="849">
        <v>7616</v>
      </c>
      <c r="L861" s="849">
        <v>1</v>
      </c>
      <c r="M861" s="849">
        <v>952</v>
      </c>
      <c r="N861" s="849"/>
      <c r="O861" s="849"/>
      <c r="P861" s="837"/>
      <c r="Q861" s="850"/>
    </row>
    <row r="862" spans="1:17" ht="14.4" customHeight="1" x14ac:dyDescent="0.3">
      <c r="A862" s="831" t="s">
        <v>3544</v>
      </c>
      <c r="B862" s="832" t="s">
        <v>2924</v>
      </c>
      <c r="C862" s="832" t="s">
        <v>2919</v>
      </c>
      <c r="D862" s="832" t="s">
        <v>3091</v>
      </c>
      <c r="E862" s="832" t="s">
        <v>3088</v>
      </c>
      <c r="F862" s="849"/>
      <c r="G862" s="849"/>
      <c r="H862" s="849"/>
      <c r="I862" s="849"/>
      <c r="J862" s="849">
        <v>5</v>
      </c>
      <c r="K862" s="849">
        <v>3725</v>
      </c>
      <c r="L862" s="849">
        <v>1</v>
      </c>
      <c r="M862" s="849">
        <v>745</v>
      </c>
      <c r="N862" s="849">
        <v>9</v>
      </c>
      <c r="O862" s="849">
        <v>6714</v>
      </c>
      <c r="P862" s="837">
        <v>1.8024161073825504</v>
      </c>
      <c r="Q862" s="850">
        <v>746</v>
      </c>
    </row>
    <row r="863" spans="1:17" ht="14.4" customHeight="1" x14ac:dyDescent="0.3">
      <c r="A863" s="831" t="s">
        <v>3544</v>
      </c>
      <c r="B863" s="832" t="s">
        <v>2924</v>
      </c>
      <c r="C863" s="832" t="s">
        <v>2919</v>
      </c>
      <c r="D863" s="832" t="s">
        <v>3091</v>
      </c>
      <c r="E863" s="832" t="s">
        <v>3089</v>
      </c>
      <c r="F863" s="849">
        <v>10</v>
      </c>
      <c r="G863" s="849">
        <v>7450</v>
      </c>
      <c r="H863" s="849">
        <v>0.90909090909090906</v>
      </c>
      <c r="I863" s="849">
        <v>745</v>
      </c>
      <c r="J863" s="849">
        <v>11</v>
      </c>
      <c r="K863" s="849">
        <v>8195</v>
      </c>
      <c r="L863" s="849">
        <v>1</v>
      </c>
      <c r="M863" s="849">
        <v>745</v>
      </c>
      <c r="N863" s="849">
        <v>4</v>
      </c>
      <c r="O863" s="849">
        <v>2984</v>
      </c>
      <c r="P863" s="837">
        <v>0.36412446613788896</v>
      </c>
      <c r="Q863" s="850">
        <v>746</v>
      </c>
    </row>
    <row r="864" spans="1:17" ht="14.4" customHeight="1" x14ac:dyDescent="0.3">
      <c r="A864" s="831" t="s">
        <v>3544</v>
      </c>
      <c r="B864" s="832" t="s">
        <v>2924</v>
      </c>
      <c r="C864" s="832" t="s">
        <v>2919</v>
      </c>
      <c r="D864" s="832" t="s">
        <v>3054</v>
      </c>
      <c r="E864" s="832" t="s">
        <v>3037</v>
      </c>
      <c r="F864" s="849"/>
      <c r="G864" s="849"/>
      <c r="H864" s="849"/>
      <c r="I864" s="849"/>
      <c r="J864" s="849">
        <v>1</v>
      </c>
      <c r="K864" s="849">
        <v>178</v>
      </c>
      <c r="L864" s="849">
        <v>1</v>
      </c>
      <c r="M864" s="849">
        <v>178</v>
      </c>
      <c r="N864" s="849">
        <v>2</v>
      </c>
      <c r="O864" s="849">
        <v>358</v>
      </c>
      <c r="P864" s="837">
        <v>2.0112359550561796</v>
      </c>
      <c r="Q864" s="850">
        <v>179</v>
      </c>
    </row>
    <row r="865" spans="1:17" ht="14.4" customHeight="1" x14ac:dyDescent="0.3">
      <c r="A865" s="831" t="s">
        <v>3544</v>
      </c>
      <c r="B865" s="832" t="s">
        <v>2924</v>
      </c>
      <c r="C865" s="832" t="s">
        <v>2919</v>
      </c>
      <c r="D865" s="832" t="s">
        <v>3054</v>
      </c>
      <c r="E865" s="832" t="s">
        <v>3038</v>
      </c>
      <c r="F865" s="849">
        <v>2</v>
      </c>
      <c r="G865" s="849">
        <v>356</v>
      </c>
      <c r="H865" s="849">
        <v>1</v>
      </c>
      <c r="I865" s="849">
        <v>178</v>
      </c>
      <c r="J865" s="849">
        <v>2</v>
      </c>
      <c r="K865" s="849">
        <v>356</v>
      </c>
      <c r="L865" s="849">
        <v>1</v>
      </c>
      <c r="M865" s="849">
        <v>178</v>
      </c>
      <c r="N865" s="849">
        <v>1</v>
      </c>
      <c r="O865" s="849">
        <v>179</v>
      </c>
      <c r="P865" s="837">
        <v>0.5028089887640449</v>
      </c>
      <c r="Q865" s="850">
        <v>179</v>
      </c>
    </row>
    <row r="866" spans="1:17" ht="14.4" customHeight="1" x14ac:dyDescent="0.3">
      <c r="A866" s="831" t="s">
        <v>3544</v>
      </c>
      <c r="B866" s="832" t="s">
        <v>2924</v>
      </c>
      <c r="C866" s="832" t="s">
        <v>2919</v>
      </c>
      <c r="D866" s="832" t="s">
        <v>3122</v>
      </c>
      <c r="E866" s="832" t="s">
        <v>3089</v>
      </c>
      <c r="F866" s="849">
        <v>3</v>
      </c>
      <c r="G866" s="849">
        <v>3105</v>
      </c>
      <c r="H866" s="849"/>
      <c r="I866" s="849">
        <v>1035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3545</v>
      </c>
      <c r="B867" s="832" t="s">
        <v>2924</v>
      </c>
      <c r="C867" s="832" t="s">
        <v>2949</v>
      </c>
      <c r="D867" s="832" t="s">
        <v>3110</v>
      </c>
      <c r="E867" s="832" t="s">
        <v>3111</v>
      </c>
      <c r="F867" s="849">
        <v>1</v>
      </c>
      <c r="G867" s="849">
        <v>2310</v>
      </c>
      <c r="H867" s="849"/>
      <c r="I867" s="849">
        <v>2310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3545</v>
      </c>
      <c r="B868" s="832" t="s">
        <v>2924</v>
      </c>
      <c r="C868" s="832" t="s">
        <v>2919</v>
      </c>
      <c r="D868" s="832" t="s">
        <v>3083</v>
      </c>
      <c r="E868" s="832" t="s">
        <v>3084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196</v>
      </c>
      <c r="P868" s="837"/>
      <c r="Q868" s="850">
        <v>196</v>
      </c>
    </row>
    <row r="869" spans="1:17" ht="14.4" customHeight="1" x14ac:dyDescent="0.3">
      <c r="A869" s="831" t="s">
        <v>3545</v>
      </c>
      <c r="B869" s="832" t="s">
        <v>2924</v>
      </c>
      <c r="C869" s="832" t="s">
        <v>2919</v>
      </c>
      <c r="D869" s="832" t="s">
        <v>2978</v>
      </c>
      <c r="E869" s="832" t="s">
        <v>2979</v>
      </c>
      <c r="F869" s="849">
        <v>41</v>
      </c>
      <c r="G869" s="849">
        <v>10291</v>
      </c>
      <c r="H869" s="849">
        <v>0.66129032258064513</v>
      </c>
      <c r="I869" s="849">
        <v>251</v>
      </c>
      <c r="J869" s="849">
        <v>62</v>
      </c>
      <c r="K869" s="849">
        <v>15562</v>
      </c>
      <c r="L869" s="849">
        <v>1</v>
      </c>
      <c r="M869" s="849">
        <v>251</v>
      </c>
      <c r="N869" s="849">
        <v>58</v>
      </c>
      <c r="O869" s="849">
        <v>14616</v>
      </c>
      <c r="P869" s="837">
        <v>0.93921089834211546</v>
      </c>
      <c r="Q869" s="850">
        <v>252</v>
      </c>
    </row>
    <row r="870" spans="1:17" ht="14.4" customHeight="1" x14ac:dyDescent="0.3">
      <c r="A870" s="831" t="s">
        <v>3545</v>
      </c>
      <c r="B870" s="832" t="s">
        <v>2924</v>
      </c>
      <c r="C870" s="832" t="s">
        <v>2919</v>
      </c>
      <c r="D870" s="832" t="s">
        <v>2978</v>
      </c>
      <c r="E870" s="832" t="s">
        <v>2980</v>
      </c>
      <c r="F870" s="849">
        <v>48</v>
      </c>
      <c r="G870" s="849">
        <v>12048</v>
      </c>
      <c r="H870" s="849">
        <v>0.7384615384615385</v>
      </c>
      <c r="I870" s="849">
        <v>251</v>
      </c>
      <c r="J870" s="849">
        <v>65</v>
      </c>
      <c r="K870" s="849">
        <v>16315</v>
      </c>
      <c r="L870" s="849">
        <v>1</v>
      </c>
      <c r="M870" s="849">
        <v>251</v>
      </c>
      <c r="N870" s="849">
        <v>62</v>
      </c>
      <c r="O870" s="849">
        <v>15624</v>
      </c>
      <c r="P870" s="837">
        <v>0.95764633772601904</v>
      </c>
      <c r="Q870" s="850">
        <v>252</v>
      </c>
    </row>
    <row r="871" spans="1:17" ht="14.4" customHeight="1" x14ac:dyDescent="0.3">
      <c r="A871" s="831" t="s">
        <v>3545</v>
      </c>
      <c r="B871" s="832" t="s">
        <v>2924</v>
      </c>
      <c r="C871" s="832" t="s">
        <v>2919</v>
      </c>
      <c r="D871" s="832" t="s">
        <v>3018</v>
      </c>
      <c r="E871" s="832" t="s">
        <v>3019</v>
      </c>
      <c r="F871" s="849">
        <v>6</v>
      </c>
      <c r="G871" s="849">
        <v>756</v>
      </c>
      <c r="H871" s="849">
        <v>0.5</v>
      </c>
      <c r="I871" s="849">
        <v>126</v>
      </c>
      <c r="J871" s="849">
        <v>12</v>
      </c>
      <c r="K871" s="849">
        <v>1512</v>
      </c>
      <c r="L871" s="849">
        <v>1</v>
      </c>
      <c r="M871" s="849">
        <v>126</v>
      </c>
      <c r="N871" s="849">
        <v>24</v>
      </c>
      <c r="O871" s="849">
        <v>3048</v>
      </c>
      <c r="P871" s="837">
        <v>2.0158730158730158</v>
      </c>
      <c r="Q871" s="850">
        <v>127</v>
      </c>
    </row>
    <row r="872" spans="1:17" ht="14.4" customHeight="1" x14ac:dyDescent="0.3">
      <c r="A872" s="831" t="s">
        <v>3545</v>
      </c>
      <c r="B872" s="832" t="s">
        <v>2924</v>
      </c>
      <c r="C872" s="832" t="s">
        <v>2919</v>
      </c>
      <c r="D872" s="832" t="s">
        <v>3018</v>
      </c>
      <c r="E872" s="832" t="s">
        <v>3020</v>
      </c>
      <c r="F872" s="849">
        <v>11</v>
      </c>
      <c r="G872" s="849">
        <v>1386</v>
      </c>
      <c r="H872" s="849">
        <v>0.44</v>
      </c>
      <c r="I872" s="849">
        <v>126</v>
      </c>
      <c r="J872" s="849">
        <v>25</v>
      </c>
      <c r="K872" s="849">
        <v>3150</v>
      </c>
      <c r="L872" s="849">
        <v>1</v>
      </c>
      <c r="M872" s="849">
        <v>126</v>
      </c>
      <c r="N872" s="849">
        <v>33</v>
      </c>
      <c r="O872" s="849">
        <v>4191</v>
      </c>
      <c r="P872" s="837">
        <v>1.3304761904761904</v>
      </c>
      <c r="Q872" s="850">
        <v>127</v>
      </c>
    </row>
    <row r="873" spans="1:17" ht="14.4" customHeight="1" x14ac:dyDescent="0.3">
      <c r="A873" s="831" t="s">
        <v>3545</v>
      </c>
      <c r="B873" s="832" t="s">
        <v>2924</v>
      </c>
      <c r="C873" s="832" t="s">
        <v>2919</v>
      </c>
      <c r="D873" s="832" t="s">
        <v>3023</v>
      </c>
      <c r="E873" s="832" t="s">
        <v>3025</v>
      </c>
      <c r="F873" s="849"/>
      <c r="G873" s="849"/>
      <c r="H873" s="849"/>
      <c r="I873" s="849"/>
      <c r="J873" s="849">
        <v>1</v>
      </c>
      <c r="K873" s="849">
        <v>495</v>
      </c>
      <c r="L873" s="849">
        <v>1</v>
      </c>
      <c r="M873" s="849">
        <v>495</v>
      </c>
      <c r="N873" s="849"/>
      <c r="O873" s="849"/>
      <c r="P873" s="837"/>
      <c r="Q873" s="850"/>
    </row>
    <row r="874" spans="1:17" ht="14.4" customHeight="1" x14ac:dyDescent="0.3">
      <c r="A874" s="831" t="s">
        <v>3545</v>
      </c>
      <c r="B874" s="832" t="s">
        <v>2924</v>
      </c>
      <c r="C874" s="832" t="s">
        <v>2919</v>
      </c>
      <c r="D874" s="832" t="s">
        <v>3026</v>
      </c>
      <c r="E874" s="832" t="s">
        <v>3025</v>
      </c>
      <c r="F874" s="849"/>
      <c r="G874" s="849"/>
      <c r="H874" s="849"/>
      <c r="I874" s="849"/>
      <c r="J874" s="849">
        <v>10</v>
      </c>
      <c r="K874" s="849">
        <v>5680</v>
      </c>
      <c r="L874" s="849">
        <v>1</v>
      </c>
      <c r="M874" s="849">
        <v>568</v>
      </c>
      <c r="N874" s="849"/>
      <c r="O874" s="849"/>
      <c r="P874" s="837"/>
      <c r="Q874" s="850"/>
    </row>
    <row r="875" spans="1:17" ht="14.4" customHeight="1" x14ac:dyDescent="0.3">
      <c r="A875" s="831" t="s">
        <v>3545</v>
      </c>
      <c r="B875" s="832" t="s">
        <v>2924</v>
      </c>
      <c r="C875" s="832" t="s">
        <v>2919</v>
      </c>
      <c r="D875" s="832" t="s">
        <v>3027</v>
      </c>
      <c r="E875" s="832" t="s">
        <v>3028</v>
      </c>
      <c r="F875" s="849"/>
      <c r="G875" s="849"/>
      <c r="H875" s="849"/>
      <c r="I875" s="849"/>
      <c r="J875" s="849">
        <v>3</v>
      </c>
      <c r="K875" s="849">
        <v>2283</v>
      </c>
      <c r="L875" s="849">
        <v>1</v>
      </c>
      <c r="M875" s="849">
        <v>761</v>
      </c>
      <c r="N875" s="849"/>
      <c r="O875" s="849"/>
      <c r="P875" s="837"/>
      <c r="Q875" s="850"/>
    </row>
    <row r="876" spans="1:17" ht="14.4" customHeight="1" x14ac:dyDescent="0.3">
      <c r="A876" s="831" t="s">
        <v>3545</v>
      </c>
      <c r="B876" s="832" t="s">
        <v>2924</v>
      </c>
      <c r="C876" s="832" t="s">
        <v>2919</v>
      </c>
      <c r="D876" s="832" t="s">
        <v>3087</v>
      </c>
      <c r="E876" s="832" t="s">
        <v>3088</v>
      </c>
      <c r="F876" s="849">
        <v>59</v>
      </c>
      <c r="G876" s="849">
        <v>48262</v>
      </c>
      <c r="H876" s="849">
        <v>0.80821917808219179</v>
      </c>
      <c r="I876" s="849">
        <v>818</v>
      </c>
      <c r="J876" s="849">
        <v>73</v>
      </c>
      <c r="K876" s="849">
        <v>59714</v>
      </c>
      <c r="L876" s="849">
        <v>1</v>
      </c>
      <c r="M876" s="849">
        <v>818</v>
      </c>
      <c r="N876" s="849">
        <v>60</v>
      </c>
      <c r="O876" s="849">
        <v>49140</v>
      </c>
      <c r="P876" s="837">
        <v>0.82292259771577858</v>
      </c>
      <c r="Q876" s="850">
        <v>819</v>
      </c>
    </row>
    <row r="877" spans="1:17" ht="14.4" customHeight="1" x14ac:dyDescent="0.3">
      <c r="A877" s="831" t="s">
        <v>3545</v>
      </c>
      <c r="B877" s="832" t="s">
        <v>2924</v>
      </c>
      <c r="C877" s="832" t="s">
        <v>2919</v>
      </c>
      <c r="D877" s="832" t="s">
        <v>3087</v>
      </c>
      <c r="E877" s="832" t="s">
        <v>3089</v>
      </c>
      <c r="F877" s="849">
        <v>31</v>
      </c>
      <c r="G877" s="849">
        <v>25358</v>
      </c>
      <c r="H877" s="849">
        <v>0.43661971830985913</v>
      </c>
      <c r="I877" s="849">
        <v>818</v>
      </c>
      <c r="J877" s="849">
        <v>71</v>
      </c>
      <c r="K877" s="849">
        <v>58078</v>
      </c>
      <c r="L877" s="849">
        <v>1</v>
      </c>
      <c r="M877" s="849">
        <v>818</v>
      </c>
      <c r="N877" s="849">
        <v>97</v>
      </c>
      <c r="O877" s="849">
        <v>79443</v>
      </c>
      <c r="P877" s="837">
        <v>1.3678673508040911</v>
      </c>
      <c r="Q877" s="850">
        <v>819</v>
      </c>
    </row>
    <row r="878" spans="1:17" ht="14.4" customHeight="1" x14ac:dyDescent="0.3">
      <c r="A878" s="831" t="s">
        <v>3545</v>
      </c>
      <c r="B878" s="832" t="s">
        <v>2924</v>
      </c>
      <c r="C878" s="832" t="s">
        <v>2919</v>
      </c>
      <c r="D878" s="832" t="s">
        <v>3029</v>
      </c>
      <c r="E878" s="832" t="s">
        <v>3030</v>
      </c>
      <c r="F878" s="849"/>
      <c r="G878" s="849"/>
      <c r="H878" s="849"/>
      <c r="I878" s="849"/>
      <c r="J878" s="849">
        <v>1</v>
      </c>
      <c r="K878" s="849">
        <v>462</v>
      </c>
      <c r="L878" s="849">
        <v>1</v>
      </c>
      <c r="M878" s="849">
        <v>462</v>
      </c>
      <c r="N878" s="849"/>
      <c r="O878" s="849"/>
      <c r="P878" s="837"/>
      <c r="Q878" s="850"/>
    </row>
    <row r="879" spans="1:17" ht="14.4" customHeight="1" x14ac:dyDescent="0.3">
      <c r="A879" s="831" t="s">
        <v>3545</v>
      </c>
      <c r="B879" s="832" t="s">
        <v>2924</v>
      </c>
      <c r="C879" s="832" t="s">
        <v>2919</v>
      </c>
      <c r="D879" s="832" t="s">
        <v>3033</v>
      </c>
      <c r="E879" s="832" t="s">
        <v>3006</v>
      </c>
      <c r="F879" s="849"/>
      <c r="G879" s="849"/>
      <c r="H879" s="849"/>
      <c r="I879" s="849"/>
      <c r="J879" s="849">
        <v>1</v>
      </c>
      <c r="K879" s="849">
        <v>728</v>
      </c>
      <c r="L879" s="849">
        <v>1</v>
      </c>
      <c r="M879" s="849">
        <v>728</v>
      </c>
      <c r="N879" s="849"/>
      <c r="O879" s="849"/>
      <c r="P879" s="837"/>
      <c r="Q879" s="850"/>
    </row>
    <row r="880" spans="1:17" ht="14.4" customHeight="1" x14ac:dyDescent="0.3">
      <c r="A880" s="831" t="s">
        <v>3545</v>
      </c>
      <c r="B880" s="832" t="s">
        <v>2924</v>
      </c>
      <c r="C880" s="832" t="s">
        <v>2919</v>
      </c>
      <c r="D880" s="832" t="s">
        <v>3036</v>
      </c>
      <c r="E880" s="832" t="s">
        <v>3037</v>
      </c>
      <c r="F880" s="849">
        <v>15</v>
      </c>
      <c r="G880" s="849">
        <v>3225</v>
      </c>
      <c r="H880" s="849">
        <v>0.7142857142857143</v>
      </c>
      <c r="I880" s="849">
        <v>215</v>
      </c>
      <c r="J880" s="849">
        <v>21</v>
      </c>
      <c r="K880" s="849">
        <v>4515</v>
      </c>
      <c r="L880" s="849">
        <v>1</v>
      </c>
      <c r="M880" s="849">
        <v>215</v>
      </c>
      <c r="N880" s="849">
        <v>17</v>
      </c>
      <c r="O880" s="849">
        <v>3655</v>
      </c>
      <c r="P880" s="837">
        <v>0.80952380952380953</v>
      </c>
      <c r="Q880" s="850">
        <v>215</v>
      </c>
    </row>
    <row r="881" spans="1:17" ht="14.4" customHeight="1" x14ac:dyDescent="0.3">
      <c r="A881" s="831" t="s">
        <v>3545</v>
      </c>
      <c r="B881" s="832" t="s">
        <v>2924</v>
      </c>
      <c r="C881" s="832" t="s">
        <v>2919</v>
      </c>
      <c r="D881" s="832" t="s">
        <v>3036</v>
      </c>
      <c r="E881" s="832" t="s">
        <v>3038</v>
      </c>
      <c r="F881" s="849">
        <v>9</v>
      </c>
      <c r="G881" s="849">
        <v>1935</v>
      </c>
      <c r="H881" s="849">
        <v>0.39130434782608697</v>
      </c>
      <c r="I881" s="849">
        <v>215</v>
      </c>
      <c r="J881" s="849">
        <v>23</v>
      </c>
      <c r="K881" s="849">
        <v>4945</v>
      </c>
      <c r="L881" s="849">
        <v>1</v>
      </c>
      <c r="M881" s="849">
        <v>215</v>
      </c>
      <c r="N881" s="849">
        <v>30</v>
      </c>
      <c r="O881" s="849">
        <v>6450</v>
      </c>
      <c r="P881" s="837">
        <v>1.3043478260869565</v>
      </c>
      <c r="Q881" s="850">
        <v>215</v>
      </c>
    </row>
    <row r="882" spans="1:17" ht="14.4" customHeight="1" x14ac:dyDescent="0.3">
      <c r="A882" s="831" t="s">
        <v>3545</v>
      </c>
      <c r="B882" s="832" t="s">
        <v>2924</v>
      </c>
      <c r="C882" s="832" t="s">
        <v>2919</v>
      </c>
      <c r="D882" s="832" t="s">
        <v>2984</v>
      </c>
      <c r="E882" s="832" t="s">
        <v>2985</v>
      </c>
      <c r="F882" s="849">
        <v>1</v>
      </c>
      <c r="G882" s="849">
        <v>354</v>
      </c>
      <c r="H882" s="849"/>
      <c r="I882" s="849">
        <v>354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3545</v>
      </c>
      <c r="B883" s="832" t="s">
        <v>2924</v>
      </c>
      <c r="C883" s="832" t="s">
        <v>2919</v>
      </c>
      <c r="D883" s="832" t="s">
        <v>2984</v>
      </c>
      <c r="E883" s="832" t="s">
        <v>2986</v>
      </c>
      <c r="F883" s="849">
        <v>2</v>
      </c>
      <c r="G883" s="849">
        <v>708</v>
      </c>
      <c r="H883" s="849">
        <v>1.9943661971830986</v>
      </c>
      <c r="I883" s="849">
        <v>354</v>
      </c>
      <c r="J883" s="849">
        <v>1</v>
      </c>
      <c r="K883" s="849">
        <v>355</v>
      </c>
      <c r="L883" s="849">
        <v>1</v>
      </c>
      <c r="M883" s="849">
        <v>355</v>
      </c>
      <c r="N883" s="849"/>
      <c r="O883" s="849"/>
      <c r="P883" s="837"/>
      <c r="Q883" s="850"/>
    </row>
    <row r="884" spans="1:17" ht="14.4" customHeight="1" x14ac:dyDescent="0.3">
      <c r="A884" s="831" t="s">
        <v>3545</v>
      </c>
      <c r="B884" s="832" t="s">
        <v>2924</v>
      </c>
      <c r="C884" s="832" t="s">
        <v>2919</v>
      </c>
      <c r="D884" s="832" t="s">
        <v>3039</v>
      </c>
      <c r="E884" s="832" t="s">
        <v>3040</v>
      </c>
      <c r="F884" s="849">
        <v>23</v>
      </c>
      <c r="G884" s="849">
        <v>1955</v>
      </c>
      <c r="H884" s="849">
        <v>0.46938775510204084</v>
      </c>
      <c r="I884" s="849">
        <v>85</v>
      </c>
      <c r="J884" s="849">
        <v>49</v>
      </c>
      <c r="K884" s="849">
        <v>4165</v>
      </c>
      <c r="L884" s="849">
        <v>1</v>
      </c>
      <c r="M884" s="849">
        <v>85</v>
      </c>
      <c r="N884" s="849">
        <v>29</v>
      </c>
      <c r="O884" s="849">
        <v>2494</v>
      </c>
      <c r="P884" s="837">
        <v>0.59879951980792312</v>
      </c>
      <c r="Q884" s="850">
        <v>86</v>
      </c>
    </row>
    <row r="885" spans="1:17" ht="14.4" customHeight="1" x14ac:dyDescent="0.3">
      <c r="A885" s="831" t="s">
        <v>3545</v>
      </c>
      <c r="B885" s="832" t="s">
        <v>2924</v>
      </c>
      <c r="C885" s="832" t="s">
        <v>2919</v>
      </c>
      <c r="D885" s="832" t="s">
        <v>3039</v>
      </c>
      <c r="E885" s="832" t="s">
        <v>3041</v>
      </c>
      <c r="F885" s="849">
        <v>5</v>
      </c>
      <c r="G885" s="849">
        <v>425</v>
      </c>
      <c r="H885" s="849">
        <v>1.25</v>
      </c>
      <c r="I885" s="849">
        <v>85</v>
      </c>
      <c r="J885" s="849">
        <v>4</v>
      </c>
      <c r="K885" s="849">
        <v>340</v>
      </c>
      <c r="L885" s="849">
        <v>1</v>
      </c>
      <c r="M885" s="849">
        <v>85</v>
      </c>
      <c r="N885" s="849">
        <v>11</v>
      </c>
      <c r="O885" s="849">
        <v>946</v>
      </c>
      <c r="P885" s="837">
        <v>2.7823529411764705</v>
      </c>
      <c r="Q885" s="850">
        <v>86</v>
      </c>
    </row>
    <row r="886" spans="1:17" ht="14.4" customHeight="1" x14ac:dyDescent="0.3">
      <c r="A886" s="831" t="s">
        <v>3545</v>
      </c>
      <c r="B886" s="832" t="s">
        <v>2924</v>
      </c>
      <c r="C886" s="832" t="s">
        <v>2919</v>
      </c>
      <c r="D886" s="832" t="s">
        <v>3104</v>
      </c>
      <c r="E886" s="832" t="s">
        <v>3105</v>
      </c>
      <c r="F886" s="849"/>
      <c r="G886" s="849"/>
      <c r="H886" s="849"/>
      <c r="I886" s="849"/>
      <c r="J886" s="849">
        <v>1</v>
      </c>
      <c r="K886" s="849">
        <v>720</v>
      </c>
      <c r="L886" s="849">
        <v>1</v>
      </c>
      <c r="M886" s="849">
        <v>720</v>
      </c>
      <c r="N886" s="849">
        <v>2</v>
      </c>
      <c r="O886" s="849">
        <v>1440</v>
      </c>
      <c r="P886" s="837">
        <v>2</v>
      </c>
      <c r="Q886" s="850">
        <v>720</v>
      </c>
    </row>
    <row r="887" spans="1:17" ht="14.4" customHeight="1" x14ac:dyDescent="0.3">
      <c r="A887" s="831" t="s">
        <v>3545</v>
      </c>
      <c r="B887" s="832" t="s">
        <v>2924</v>
      </c>
      <c r="C887" s="832" t="s">
        <v>2919</v>
      </c>
      <c r="D887" s="832" t="s">
        <v>3091</v>
      </c>
      <c r="E887" s="832" t="s">
        <v>3089</v>
      </c>
      <c r="F887" s="849">
        <v>13</v>
      </c>
      <c r="G887" s="849">
        <v>9685</v>
      </c>
      <c r="H887" s="849"/>
      <c r="I887" s="849">
        <v>745</v>
      </c>
      <c r="J887" s="849"/>
      <c r="K887" s="849"/>
      <c r="L887" s="849"/>
      <c r="M887" s="849"/>
      <c r="N887" s="849"/>
      <c r="O887" s="849"/>
      <c r="P887" s="837"/>
      <c r="Q887" s="850"/>
    </row>
    <row r="888" spans="1:17" ht="14.4" customHeight="1" x14ac:dyDescent="0.3">
      <c r="A888" s="831" t="s">
        <v>3545</v>
      </c>
      <c r="B888" s="832" t="s">
        <v>2924</v>
      </c>
      <c r="C888" s="832" t="s">
        <v>2919</v>
      </c>
      <c r="D888" s="832" t="s">
        <v>3092</v>
      </c>
      <c r="E888" s="832" t="s">
        <v>3093</v>
      </c>
      <c r="F888" s="849"/>
      <c r="G888" s="849"/>
      <c r="H888" s="849"/>
      <c r="I888" s="849"/>
      <c r="J888" s="849">
        <v>9</v>
      </c>
      <c r="K888" s="849">
        <v>4887</v>
      </c>
      <c r="L888" s="849">
        <v>1</v>
      </c>
      <c r="M888" s="849">
        <v>543</v>
      </c>
      <c r="N888" s="849"/>
      <c r="O888" s="849"/>
      <c r="P888" s="837"/>
      <c r="Q888" s="850"/>
    </row>
    <row r="889" spans="1:17" ht="14.4" customHeight="1" x14ac:dyDescent="0.3">
      <c r="A889" s="831" t="s">
        <v>3545</v>
      </c>
      <c r="B889" s="832" t="s">
        <v>2924</v>
      </c>
      <c r="C889" s="832" t="s">
        <v>2919</v>
      </c>
      <c r="D889" s="832" t="s">
        <v>3054</v>
      </c>
      <c r="E889" s="832" t="s">
        <v>3038</v>
      </c>
      <c r="F889" s="849">
        <v>3</v>
      </c>
      <c r="G889" s="849">
        <v>534</v>
      </c>
      <c r="H889" s="849"/>
      <c r="I889" s="849">
        <v>178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" customHeight="1" x14ac:dyDescent="0.3">
      <c r="A890" s="831" t="s">
        <v>3545</v>
      </c>
      <c r="B890" s="832" t="s">
        <v>2924</v>
      </c>
      <c r="C890" s="832" t="s">
        <v>2919</v>
      </c>
      <c r="D890" s="832" t="s">
        <v>3045</v>
      </c>
      <c r="E890" s="832" t="s">
        <v>3043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381</v>
      </c>
      <c r="P890" s="837"/>
      <c r="Q890" s="850">
        <v>381</v>
      </c>
    </row>
    <row r="891" spans="1:17" ht="14.4" customHeight="1" x14ac:dyDescent="0.3">
      <c r="A891" s="831" t="s">
        <v>3545</v>
      </c>
      <c r="B891" s="832" t="s">
        <v>2924</v>
      </c>
      <c r="C891" s="832" t="s">
        <v>2919</v>
      </c>
      <c r="D891" s="832" t="s">
        <v>3045</v>
      </c>
      <c r="E891" s="832" t="s">
        <v>3044</v>
      </c>
      <c r="F891" s="849">
        <v>2</v>
      </c>
      <c r="G891" s="849">
        <v>760</v>
      </c>
      <c r="H891" s="849">
        <v>0.2</v>
      </c>
      <c r="I891" s="849">
        <v>380</v>
      </c>
      <c r="J891" s="849">
        <v>10</v>
      </c>
      <c r="K891" s="849">
        <v>3800</v>
      </c>
      <c r="L891" s="849">
        <v>1</v>
      </c>
      <c r="M891" s="849">
        <v>380</v>
      </c>
      <c r="N891" s="849">
        <v>3</v>
      </c>
      <c r="O891" s="849">
        <v>1143</v>
      </c>
      <c r="P891" s="837">
        <v>0.30078947368421055</v>
      </c>
      <c r="Q891" s="850">
        <v>381</v>
      </c>
    </row>
    <row r="892" spans="1:17" ht="14.4" customHeight="1" x14ac:dyDescent="0.3">
      <c r="A892" s="831" t="s">
        <v>3545</v>
      </c>
      <c r="B892" s="832" t="s">
        <v>2924</v>
      </c>
      <c r="C892" s="832" t="s">
        <v>2919</v>
      </c>
      <c r="D892" s="832" t="s">
        <v>3124</v>
      </c>
      <c r="E892" s="832" t="s">
        <v>3097</v>
      </c>
      <c r="F892" s="849"/>
      <c r="G892" s="849"/>
      <c r="H892" s="849"/>
      <c r="I892" s="849"/>
      <c r="J892" s="849">
        <v>5</v>
      </c>
      <c r="K892" s="849">
        <v>3020</v>
      </c>
      <c r="L892" s="849">
        <v>1</v>
      </c>
      <c r="M892" s="849">
        <v>604</v>
      </c>
      <c r="N892" s="849"/>
      <c r="O892" s="849"/>
      <c r="P892" s="837"/>
      <c r="Q892" s="850"/>
    </row>
    <row r="893" spans="1:17" ht="14.4" customHeight="1" x14ac:dyDescent="0.3">
      <c r="A893" s="831" t="s">
        <v>3545</v>
      </c>
      <c r="B893" s="832" t="s">
        <v>2924</v>
      </c>
      <c r="C893" s="832" t="s">
        <v>2919</v>
      </c>
      <c r="D893" s="832" t="s">
        <v>3010</v>
      </c>
      <c r="E893" s="832" t="s">
        <v>3011</v>
      </c>
      <c r="F893" s="849">
        <v>2</v>
      </c>
      <c r="G893" s="849">
        <v>354</v>
      </c>
      <c r="H893" s="849"/>
      <c r="I893" s="849">
        <v>177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" customHeight="1" x14ac:dyDescent="0.3">
      <c r="A894" s="831" t="s">
        <v>3546</v>
      </c>
      <c r="B894" s="832" t="s">
        <v>2924</v>
      </c>
      <c r="C894" s="832" t="s">
        <v>2949</v>
      </c>
      <c r="D894" s="832" t="s">
        <v>3016</v>
      </c>
      <c r="E894" s="832" t="s">
        <v>3017</v>
      </c>
      <c r="F894" s="849">
        <v>6</v>
      </c>
      <c r="G894" s="849">
        <v>5428.5</v>
      </c>
      <c r="H894" s="849">
        <v>6</v>
      </c>
      <c r="I894" s="849">
        <v>904.75</v>
      </c>
      <c r="J894" s="849">
        <v>1</v>
      </c>
      <c r="K894" s="849">
        <v>904.75</v>
      </c>
      <c r="L894" s="849">
        <v>1</v>
      </c>
      <c r="M894" s="849">
        <v>904.75</v>
      </c>
      <c r="N894" s="849">
        <v>2</v>
      </c>
      <c r="O894" s="849">
        <v>1809.5</v>
      </c>
      <c r="P894" s="837">
        <v>2</v>
      </c>
      <c r="Q894" s="850">
        <v>904.75</v>
      </c>
    </row>
    <row r="895" spans="1:17" ht="14.4" customHeight="1" x14ac:dyDescent="0.3">
      <c r="A895" s="831" t="s">
        <v>3546</v>
      </c>
      <c r="B895" s="832" t="s">
        <v>2924</v>
      </c>
      <c r="C895" s="832" t="s">
        <v>2949</v>
      </c>
      <c r="D895" s="832" t="s">
        <v>2953</v>
      </c>
      <c r="E895" s="832" t="s">
        <v>2955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242.64</v>
      </c>
      <c r="P895" s="837"/>
      <c r="Q895" s="850">
        <v>242.64</v>
      </c>
    </row>
    <row r="896" spans="1:17" ht="14.4" customHeight="1" x14ac:dyDescent="0.3">
      <c r="A896" s="831" t="s">
        <v>3546</v>
      </c>
      <c r="B896" s="832" t="s">
        <v>2924</v>
      </c>
      <c r="C896" s="832" t="s">
        <v>2949</v>
      </c>
      <c r="D896" s="832" t="s">
        <v>2956</v>
      </c>
      <c r="E896" s="832" t="s">
        <v>2957</v>
      </c>
      <c r="F896" s="849">
        <v>1</v>
      </c>
      <c r="G896" s="849">
        <v>242.64</v>
      </c>
      <c r="H896" s="849"/>
      <c r="I896" s="849">
        <v>242.64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" customHeight="1" x14ac:dyDescent="0.3">
      <c r="A897" s="831" t="s">
        <v>3546</v>
      </c>
      <c r="B897" s="832" t="s">
        <v>2924</v>
      </c>
      <c r="C897" s="832" t="s">
        <v>2949</v>
      </c>
      <c r="D897" s="832" t="s">
        <v>2959</v>
      </c>
      <c r="E897" s="832" t="s">
        <v>2960</v>
      </c>
      <c r="F897" s="849"/>
      <c r="G897" s="849"/>
      <c r="H897" s="849"/>
      <c r="I897" s="849"/>
      <c r="J897" s="849">
        <v>4</v>
      </c>
      <c r="K897" s="849">
        <v>1796</v>
      </c>
      <c r="L897" s="849">
        <v>1</v>
      </c>
      <c r="M897" s="849">
        <v>449</v>
      </c>
      <c r="N897" s="849"/>
      <c r="O897" s="849"/>
      <c r="P897" s="837"/>
      <c r="Q897" s="850"/>
    </row>
    <row r="898" spans="1:17" ht="14.4" customHeight="1" x14ac:dyDescent="0.3">
      <c r="A898" s="831" t="s">
        <v>3546</v>
      </c>
      <c r="B898" s="832" t="s">
        <v>2924</v>
      </c>
      <c r="C898" s="832" t="s">
        <v>2919</v>
      </c>
      <c r="D898" s="832" t="s">
        <v>3083</v>
      </c>
      <c r="E898" s="832" t="s">
        <v>3102</v>
      </c>
      <c r="F898" s="849">
        <v>1</v>
      </c>
      <c r="G898" s="849">
        <v>195</v>
      </c>
      <c r="H898" s="849"/>
      <c r="I898" s="849">
        <v>195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3546</v>
      </c>
      <c r="B899" s="832" t="s">
        <v>2924</v>
      </c>
      <c r="C899" s="832" t="s">
        <v>2919</v>
      </c>
      <c r="D899" s="832" t="s">
        <v>3083</v>
      </c>
      <c r="E899" s="832" t="s">
        <v>3084</v>
      </c>
      <c r="F899" s="849">
        <v>1</v>
      </c>
      <c r="G899" s="849">
        <v>195</v>
      </c>
      <c r="H899" s="849"/>
      <c r="I899" s="849">
        <v>195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" customHeight="1" x14ac:dyDescent="0.3">
      <c r="A900" s="831" t="s">
        <v>3546</v>
      </c>
      <c r="B900" s="832" t="s">
        <v>2924</v>
      </c>
      <c r="C900" s="832" t="s">
        <v>2919</v>
      </c>
      <c r="D900" s="832" t="s">
        <v>3085</v>
      </c>
      <c r="E900" s="832" t="s">
        <v>3086</v>
      </c>
      <c r="F900" s="849">
        <v>1</v>
      </c>
      <c r="G900" s="849">
        <v>1158</v>
      </c>
      <c r="H900" s="849"/>
      <c r="I900" s="849">
        <v>1158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3546</v>
      </c>
      <c r="B901" s="832" t="s">
        <v>2924</v>
      </c>
      <c r="C901" s="832" t="s">
        <v>2919</v>
      </c>
      <c r="D901" s="832" t="s">
        <v>2969</v>
      </c>
      <c r="E901" s="832" t="s">
        <v>2971</v>
      </c>
      <c r="F901" s="849"/>
      <c r="G901" s="849"/>
      <c r="H901" s="849"/>
      <c r="I901" s="849"/>
      <c r="J901" s="849"/>
      <c r="K901" s="849"/>
      <c r="L901" s="849"/>
      <c r="M901" s="849"/>
      <c r="N901" s="849">
        <v>1</v>
      </c>
      <c r="O901" s="849">
        <v>37</v>
      </c>
      <c r="P901" s="837"/>
      <c r="Q901" s="850">
        <v>37</v>
      </c>
    </row>
    <row r="902" spans="1:17" ht="14.4" customHeight="1" x14ac:dyDescent="0.3">
      <c r="A902" s="831" t="s">
        <v>3546</v>
      </c>
      <c r="B902" s="832" t="s">
        <v>2924</v>
      </c>
      <c r="C902" s="832" t="s">
        <v>2919</v>
      </c>
      <c r="D902" s="832" t="s">
        <v>2978</v>
      </c>
      <c r="E902" s="832" t="s">
        <v>2979</v>
      </c>
      <c r="F902" s="849">
        <v>23</v>
      </c>
      <c r="G902" s="849">
        <v>5773</v>
      </c>
      <c r="H902" s="849">
        <v>1.4375</v>
      </c>
      <c r="I902" s="849">
        <v>251</v>
      </c>
      <c r="J902" s="849">
        <v>16</v>
      </c>
      <c r="K902" s="849">
        <v>4016</v>
      </c>
      <c r="L902" s="849">
        <v>1</v>
      </c>
      <c r="M902" s="849">
        <v>251</v>
      </c>
      <c r="N902" s="849">
        <v>32</v>
      </c>
      <c r="O902" s="849">
        <v>8064</v>
      </c>
      <c r="P902" s="837">
        <v>2.0079681274900398</v>
      </c>
      <c r="Q902" s="850">
        <v>252</v>
      </c>
    </row>
    <row r="903" spans="1:17" ht="14.4" customHeight="1" x14ac:dyDescent="0.3">
      <c r="A903" s="831" t="s">
        <v>3546</v>
      </c>
      <c r="B903" s="832" t="s">
        <v>2924</v>
      </c>
      <c r="C903" s="832" t="s">
        <v>2919</v>
      </c>
      <c r="D903" s="832" t="s">
        <v>2978</v>
      </c>
      <c r="E903" s="832" t="s">
        <v>2980</v>
      </c>
      <c r="F903" s="849">
        <v>34</v>
      </c>
      <c r="G903" s="849">
        <v>8534</v>
      </c>
      <c r="H903" s="849">
        <v>1.1724137931034482</v>
      </c>
      <c r="I903" s="849">
        <v>251</v>
      </c>
      <c r="J903" s="849">
        <v>29</v>
      </c>
      <c r="K903" s="849">
        <v>7279</v>
      </c>
      <c r="L903" s="849">
        <v>1</v>
      </c>
      <c r="M903" s="849">
        <v>251</v>
      </c>
      <c r="N903" s="849">
        <v>28</v>
      </c>
      <c r="O903" s="849">
        <v>7056</v>
      </c>
      <c r="P903" s="837">
        <v>0.96936392361588131</v>
      </c>
      <c r="Q903" s="850">
        <v>252</v>
      </c>
    </row>
    <row r="904" spans="1:17" ht="14.4" customHeight="1" x14ac:dyDescent="0.3">
      <c r="A904" s="831" t="s">
        <v>3546</v>
      </c>
      <c r="B904" s="832" t="s">
        <v>2924</v>
      </c>
      <c r="C904" s="832" t="s">
        <v>2919</v>
      </c>
      <c r="D904" s="832" t="s">
        <v>3018</v>
      </c>
      <c r="E904" s="832" t="s">
        <v>3019</v>
      </c>
      <c r="F904" s="849">
        <v>4</v>
      </c>
      <c r="G904" s="849">
        <v>504</v>
      </c>
      <c r="H904" s="849">
        <v>4</v>
      </c>
      <c r="I904" s="849">
        <v>126</v>
      </c>
      <c r="J904" s="849">
        <v>1</v>
      </c>
      <c r="K904" s="849">
        <v>126</v>
      </c>
      <c r="L904" s="849">
        <v>1</v>
      </c>
      <c r="M904" s="849">
        <v>126</v>
      </c>
      <c r="N904" s="849">
        <v>4</v>
      </c>
      <c r="O904" s="849">
        <v>508</v>
      </c>
      <c r="P904" s="837">
        <v>4.0317460317460316</v>
      </c>
      <c r="Q904" s="850">
        <v>127</v>
      </c>
    </row>
    <row r="905" spans="1:17" ht="14.4" customHeight="1" x14ac:dyDescent="0.3">
      <c r="A905" s="831" t="s">
        <v>3546</v>
      </c>
      <c r="B905" s="832" t="s">
        <v>2924</v>
      </c>
      <c r="C905" s="832" t="s">
        <v>2919</v>
      </c>
      <c r="D905" s="832" t="s">
        <v>3018</v>
      </c>
      <c r="E905" s="832" t="s">
        <v>3020</v>
      </c>
      <c r="F905" s="849">
        <v>12</v>
      </c>
      <c r="G905" s="849">
        <v>1512</v>
      </c>
      <c r="H905" s="849">
        <v>6</v>
      </c>
      <c r="I905" s="849">
        <v>126</v>
      </c>
      <c r="J905" s="849">
        <v>2</v>
      </c>
      <c r="K905" s="849">
        <v>252</v>
      </c>
      <c r="L905" s="849">
        <v>1</v>
      </c>
      <c r="M905" s="849">
        <v>126</v>
      </c>
      <c r="N905" s="849">
        <v>3</v>
      </c>
      <c r="O905" s="849">
        <v>381</v>
      </c>
      <c r="P905" s="837">
        <v>1.5119047619047619</v>
      </c>
      <c r="Q905" s="850">
        <v>127</v>
      </c>
    </row>
    <row r="906" spans="1:17" ht="14.4" customHeight="1" x14ac:dyDescent="0.3">
      <c r="A906" s="831" t="s">
        <v>3546</v>
      </c>
      <c r="B906" s="832" t="s">
        <v>2924</v>
      </c>
      <c r="C906" s="832" t="s">
        <v>2919</v>
      </c>
      <c r="D906" s="832" t="s">
        <v>3026</v>
      </c>
      <c r="E906" s="832" t="s">
        <v>3024</v>
      </c>
      <c r="F906" s="849"/>
      <c r="G906" s="849"/>
      <c r="H906" s="849"/>
      <c r="I906" s="849"/>
      <c r="J906" s="849"/>
      <c r="K906" s="849"/>
      <c r="L906" s="849"/>
      <c r="M906" s="849"/>
      <c r="N906" s="849">
        <v>9</v>
      </c>
      <c r="O906" s="849">
        <v>5121</v>
      </c>
      <c r="P906" s="837"/>
      <c r="Q906" s="850">
        <v>569</v>
      </c>
    </row>
    <row r="907" spans="1:17" ht="14.4" customHeight="1" x14ac:dyDescent="0.3">
      <c r="A907" s="831" t="s">
        <v>3546</v>
      </c>
      <c r="B907" s="832" t="s">
        <v>2924</v>
      </c>
      <c r="C907" s="832" t="s">
        <v>2919</v>
      </c>
      <c r="D907" s="832" t="s">
        <v>3026</v>
      </c>
      <c r="E907" s="832" t="s">
        <v>3025</v>
      </c>
      <c r="F907" s="849">
        <v>8</v>
      </c>
      <c r="G907" s="849">
        <v>4544</v>
      </c>
      <c r="H907" s="849">
        <v>4</v>
      </c>
      <c r="I907" s="849">
        <v>568</v>
      </c>
      <c r="J907" s="849">
        <v>2</v>
      </c>
      <c r="K907" s="849">
        <v>1136</v>
      </c>
      <c r="L907" s="849">
        <v>1</v>
      </c>
      <c r="M907" s="849">
        <v>568</v>
      </c>
      <c r="N907" s="849">
        <v>3</v>
      </c>
      <c r="O907" s="849">
        <v>1707</v>
      </c>
      <c r="P907" s="837">
        <v>1.5026408450704225</v>
      </c>
      <c r="Q907" s="850">
        <v>569</v>
      </c>
    </row>
    <row r="908" spans="1:17" ht="14.4" customHeight="1" x14ac:dyDescent="0.3">
      <c r="A908" s="831" t="s">
        <v>3546</v>
      </c>
      <c r="B908" s="832" t="s">
        <v>2924</v>
      </c>
      <c r="C908" s="832" t="s">
        <v>2919</v>
      </c>
      <c r="D908" s="832" t="s">
        <v>3087</v>
      </c>
      <c r="E908" s="832" t="s">
        <v>3088</v>
      </c>
      <c r="F908" s="849">
        <v>15</v>
      </c>
      <c r="G908" s="849">
        <v>12270</v>
      </c>
      <c r="H908" s="849">
        <v>1.6666666666666667</v>
      </c>
      <c r="I908" s="849">
        <v>818</v>
      </c>
      <c r="J908" s="849">
        <v>9</v>
      </c>
      <c r="K908" s="849">
        <v>7362</v>
      </c>
      <c r="L908" s="849">
        <v>1</v>
      </c>
      <c r="M908" s="849">
        <v>818</v>
      </c>
      <c r="N908" s="849">
        <v>10</v>
      </c>
      <c r="O908" s="849">
        <v>8190</v>
      </c>
      <c r="P908" s="837">
        <v>1.1124694376528117</v>
      </c>
      <c r="Q908" s="850">
        <v>819</v>
      </c>
    </row>
    <row r="909" spans="1:17" ht="14.4" customHeight="1" x14ac:dyDescent="0.3">
      <c r="A909" s="831" t="s">
        <v>3546</v>
      </c>
      <c r="B909" s="832" t="s">
        <v>2924</v>
      </c>
      <c r="C909" s="832" t="s">
        <v>2919</v>
      </c>
      <c r="D909" s="832" t="s">
        <v>3087</v>
      </c>
      <c r="E909" s="832" t="s">
        <v>3089</v>
      </c>
      <c r="F909" s="849">
        <v>12</v>
      </c>
      <c r="G909" s="849">
        <v>9816</v>
      </c>
      <c r="H909" s="849">
        <v>0.44444444444444442</v>
      </c>
      <c r="I909" s="849">
        <v>818</v>
      </c>
      <c r="J909" s="849">
        <v>27</v>
      </c>
      <c r="K909" s="849">
        <v>22086</v>
      </c>
      <c r="L909" s="849">
        <v>1</v>
      </c>
      <c r="M909" s="849">
        <v>818</v>
      </c>
      <c r="N909" s="849">
        <v>12</v>
      </c>
      <c r="O909" s="849">
        <v>9828</v>
      </c>
      <c r="P909" s="837">
        <v>0.44498777506112469</v>
      </c>
      <c r="Q909" s="850">
        <v>819</v>
      </c>
    </row>
    <row r="910" spans="1:17" ht="14.4" customHeight="1" x14ac:dyDescent="0.3">
      <c r="A910" s="831" t="s">
        <v>3546</v>
      </c>
      <c r="B910" s="832" t="s">
        <v>2924</v>
      </c>
      <c r="C910" s="832" t="s">
        <v>2919</v>
      </c>
      <c r="D910" s="832" t="s">
        <v>3029</v>
      </c>
      <c r="E910" s="832" t="s">
        <v>3030</v>
      </c>
      <c r="F910" s="849">
        <v>1</v>
      </c>
      <c r="G910" s="849">
        <v>462</v>
      </c>
      <c r="H910" s="849">
        <v>1</v>
      </c>
      <c r="I910" s="849">
        <v>462</v>
      </c>
      <c r="J910" s="849">
        <v>1</v>
      </c>
      <c r="K910" s="849">
        <v>462</v>
      </c>
      <c r="L910" s="849">
        <v>1</v>
      </c>
      <c r="M910" s="849">
        <v>462</v>
      </c>
      <c r="N910" s="849">
        <v>2</v>
      </c>
      <c r="O910" s="849">
        <v>928</v>
      </c>
      <c r="P910" s="837">
        <v>2.0086580086580086</v>
      </c>
      <c r="Q910" s="850">
        <v>464</v>
      </c>
    </row>
    <row r="911" spans="1:17" ht="14.4" customHeight="1" x14ac:dyDescent="0.3">
      <c r="A911" s="831" t="s">
        <v>3546</v>
      </c>
      <c r="B911" s="832" t="s">
        <v>2924</v>
      </c>
      <c r="C911" s="832" t="s">
        <v>2919</v>
      </c>
      <c r="D911" s="832" t="s">
        <v>3029</v>
      </c>
      <c r="E911" s="832" t="s">
        <v>3031</v>
      </c>
      <c r="F911" s="849">
        <v>3</v>
      </c>
      <c r="G911" s="849">
        <v>1386</v>
      </c>
      <c r="H911" s="849">
        <v>0.75</v>
      </c>
      <c r="I911" s="849">
        <v>462</v>
      </c>
      <c r="J911" s="849">
        <v>4</v>
      </c>
      <c r="K911" s="849">
        <v>1848</v>
      </c>
      <c r="L911" s="849">
        <v>1</v>
      </c>
      <c r="M911" s="849">
        <v>462</v>
      </c>
      <c r="N911" s="849"/>
      <c r="O911" s="849"/>
      <c r="P911" s="837"/>
      <c r="Q911" s="850"/>
    </row>
    <row r="912" spans="1:17" ht="14.4" customHeight="1" x14ac:dyDescent="0.3">
      <c r="A912" s="831" t="s">
        <v>3546</v>
      </c>
      <c r="B912" s="832" t="s">
        <v>2924</v>
      </c>
      <c r="C912" s="832" t="s">
        <v>2919</v>
      </c>
      <c r="D912" s="832" t="s">
        <v>3036</v>
      </c>
      <c r="E912" s="832" t="s">
        <v>3037</v>
      </c>
      <c r="F912" s="849">
        <v>5</v>
      </c>
      <c r="G912" s="849">
        <v>1075</v>
      </c>
      <c r="H912" s="849"/>
      <c r="I912" s="849">
        <v>215</v>
      </c>
      <c r="J912" s="849"/>
      <c r="K912" s="849"/>
      <c r="L912" s="849"/>
      <c r="M912" s="849"/>
      <c r="N912" s="849">
        <v>5</v>
      </c>
      <c r="O912" s="849">
        <v>1075</v>
      </c>
      <c r="P912" s="837"/>
      <c r="Q912" s="850">
        <v>215</v>
      </c>
    </row>
    <row r="913" spans="1:17" ht="14.4" customHeight="1" x14ac:dyDescent="0.3">
      <c r="A913" s="831" t="s">
        <v>3546</v>
      </c>
      <c r="B913" s="832" t="s">
        <v>2924</v>
      </c>
      <c r="C913" s="832" t="s">
        <v>2919</v>
      </c>
      <c r="D913" s="832" t="s">
        <v>3036</v>
      </c>
      <c r="E913" s="832" t="s">
        <v>3038</v>
      </c>
      <c r="F913" s="849">
        <v>7</v>
      </c>
      <c r="G913" s="849">
        <v>1505</v>
      </c>
      <c r="H913" s="849">
        <v>1.4</v>
      </c>
      <c r="I913" s="849">
        <v>215</v>
      </c>
      <c r="J913" s="849">
        <v>5</v>
      </c>
      <c r="K913" s="849">
        <v>1075</v>
      </c>
      <c r="L913" s="849">
        <v>1</v>
      </c>
      <c r="M913" s="849">
        <v>215</v>
      </c>
      <c r="N913" s="849">
        <v>2</v>
      </c>
      <c r="O913" s="849">
        <v>430</v>
      </c>
      <c r="P913" s="837">
        <v>0.4</v>
      </c>
      <c r="Q913" s="850">
        <v>215</v>
      </c>
    </row>
    <row r="914" spans="1:17" ht="14.4" customHeight="1" x14ac:dyDescent="0.3">
      <c r="A914" s="831" t="s">
        <v>3546</v>
      </c>
      <c r="B914" s="832" t="s">
        <v>2924</v>
      </c>
      <c r="C914" s="832" t="s">
        <v>2919</v>
      </c>
      <c r="D914" s="832" t="s">
        <v>2984</v>
      </c>
      <c r="E914" s="832" t="s">
        <v>2985</v>
      </c>
      <c r="F914" s="849"/>
      <c r="G914" s="849"/>
      <c r="H914" s="849"/>
      <c r="I914" s="849"/>
      <c r="J914" s="849">
        <v>4</v>
      </c>
      <c r="K914" s="849">
        <v>1420</v>
      </c>
      <c r="L914" s="849">
        <v>1</v>
      </c>
      <c r="M914" s="849">
        <v>355</v>
      </c>
      <c r="N914" s="849"/>
      <c r="O914" s="849"/>
      <c r="P914" s="837"/>
      <c r="Q914" s="850"/>
    </row>
    <row r="915" spans="1:17" ht="14.4" customHeight="1" x14ac:dyDescent="0.3">
      <c r="A915" s="831" t="s">
        <v>3546</v>
      </c>
      <c r="B915" s="832" t="s">
        <v>2924</v>
      </c>
      <c r="C915" s="832" t="s">
        <v>2919</v>
      </c>
      <c r="D915" s="832" t="s">
        <v>2984</v>
      </c>
      <c r="E915" s="832" t="s">
        <v>2986</v>
      </c>
      <c r="F915" s="849">
        <v>2</v>
      </c>
      <c r="G915" s="849">
        <v>708</v>
      </c>
      <c r="H915" s="849">
        <v>0.39887323943661973</v>
      </c>
      <c r="I915" s="849">
        <v>354</v>
      </c>
      <c r="J915" s="849">
        <v>5</v>
      </c>
      <c r="K915" s="849">
        <v>1775</v>
      </c>
      <c r="L915" s="849">
        <v>1</v>
      </c>
      <c r="M915" s="849">
        <v>355</v>
      </c>
      <c r="N915" s="849">
        <v>4</v>
      </c>
      <c r="O915" s="849">
        <v>1420</v>
      </c>
      <c r="P915" s="837">
        <v>0.8</v>
      </c>
      <c r="Q915" s="850">
        <v>355</v>
      </c>
    </row>
    <row r="916" spans="1:17" ht="14.4" customHeight="1" x14ac:dyDescent="0.3">
      <c r="A916" s="831" t="s">
        <v>3546</v>
      </c>
      <c r="B916" s="832" t="s">
        <v>2924</v>
      </c>
      <c r="C916" s="832" t="s">
        <v>2919</v>
      </c>
      <c r="D916" s="832" t="s">
        <v>3039</v>
      </c>
      <c r="E916" s="832" t="s">
        <v>3040</v>
      </c>
      <c r="F916" s="849">
        <v>37</v>
      </c>
      <c r="G916" s="849">
        <v>3145</v>
      </c>
      <c r="H916" s="849">
        <v>2.6428571428571428</v>
      </c>
      <c r="I916" s="849">
        <v>85</v>
      </c>
      <c r="J916" s="849">
        <v>14</v>
      </c>
      <c r="K916" s="849">
        <v>1190</v>
      </c>
      <c r="L916" s="849">
        <v>1</v>
      </c>
      <c r="M916" s="849">
        <v>85</v>
      </c>
      <c r="N916" s="849">
        <v>19</v>
      </c>
      <c r="O916" s="849">
        <v>1634</v>
      </c>
      <c r="P916" s="837">
        <v>1.373109243697479</v>
      </c>
      <c r="Q916" s="850">
        <v>86</v>
      </c>
    </row>
    <row r="917" spans="1:17" ht="14.4" customHeight="1" x14ac:dyDescent="0.3">
      <c r="A917" s="831" t="s">
        <v>3546</v>
      </c>
      <c r="B917" s="832" t="s">
        <v>2924</v>
      </c>
      <c r="C917" s="832" t="s">
        <v>2919</v>
      </c>
      <c r="D917" s="832" t="s">
        <v>3039</v>
      </c>
      <c r="E917" s="832" t="s">
        <v>3041</v>
      </c>
      <c r="F917" s="849">
        <v>39</v>
      </c>
      <c r="G917" s="849">
        <v>3315</v>
      </c>
      <c r="H917" s="849">
        <v>1.1142857142857143</v>
      </c>
      <c r="I917" s="849">
        <v>85</v>
      </c>
      <c r="J917" s="849">
        <v>35</v>
      </c>
      <c r="K917" s="849">
        <v>2975</v>
      </c>
      <c r="L917" s="849">
        <v>1</v>
      </c>
      <c r="M917" s="849">
        <v>85</v>
      </c>
      <c r="N917" s="849">
        <v>25</v>
      </c>
      <c r="O917" s="849">
        <v>2150</v>
      </c>
      <c r="P917" s="837">
        <v>0.72268907563025209</v>
      </c>
      <c r="Q917" s="850">
        <v>86</v>
      </c>
    </row>
    <row r="918" spans="1:17" ht="14.4" customHeight="1" x14ac:dyDescent="0.3">
      <c r="A918" s="831" t="s">
        <v>3546</v>
      </c>
      <c r="B918" s="832" t="s">
        <v>2924</v>
      </c>
      <c r="C918" s="832" t="s">
        <v>2919</v>
      </c>
      <c r="D918" s="832" t="s">
        <v>3104</v>
      </c>
      <c r="E918" s="832" t="s">
        <v>3106</v>
      </c>
      <c r="F918" s="849">
        <v>1</v>
      </c>
      <c r="G918" s="849">
        <v>719</v>
      </c>
      <c r="H918" s="849"/>
      <c r="I918" s="849">
        <v>719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3546</v>
      </c>
      <c r="B919" s="832" t="s">
        <v>2924</v>
      </c>
      <c r="C919" s="832" t="s">
        <v>2919</v>
      </c>
      <c r="D919" s="832" t="s">
        <v>3090</v>
      </c>
      <c r="E919" s="832" t="s">
        <v>3088</v>
      </c>
      <c r="F919" s="849">
        <v>18</v>
      </c>
      <c r="G919" s="849">
        <v>17136</v>
      </c>
      <c r="H919" s="849"/>
      <c r="I919" s="849">
        <v>952</v>
      </c>
      <c r="J919" s="849"/>
      <c r="K919" s="849"/>
      <c r="L919" s="849"/>
      <c r="M919" s="849"/>
      <c r="N919" s="849">
        <v>3</v>
      </c>
      <c r="O919" s="849">
        <v>2859</v>
      </c>
      <c r="P919" s="837"/>
      <c r="Q919" s="850">
        <v>953</v>
      </c>
    </row>
    <row r="920" spans="1:17" ht="14.4" customHeight="1" x14ac:dyDescent="0.3">
      <c r="A920" s="831" t="s">
        <v>3546</v>
      </c>
      <c r="B920" s="832" t="s">
        <v>2924</v>
      </c>
      <c r="C920" s="832" t="s">
        <v>2919</v>
      </c>
      <c r="D920" s="832" t="s">
        <v>3090</v>
      </c>
      <c r="E920" s="832" t="s">
        <v>3089</v>
      </c>
      <c r="F920" s="849">
        <v>13</v>
      </c>
      <c r="G920" s="849">
        <v>12376</v>
      </c>
      <c r="H920" s="849">
        <v>1.625</v>
      </c>
      <c r="I920" s="849">
        <v>952</v>
      </c>
      <c r="J920" s="849">
        <v>8</v>
      </c>
      <c r="K920" s="849">
        <v>7616</v>
      </c>
      <c r="L920" s="849">
        <v>1</v>
      </c>
      <c r="M920" s="849">
        <v>952</v>
      </c>
      <c r="N920" s="849">
        <v>9</v>
      </c>
      <c r="O920" s="849">
        <v>8577</v>
      </c>
      <c r="P920" s="837">
        <v>1.1261817226890756</v>
      </c>
      <c r="Q920" s="850">
        <v>953</v>
      </c>
    </row>
    <row r="921" spans="1:17" ht="14.4" customHeight="1" x14ac:dyDescent="0.3">
      <c r="A921" s="831" t="s">
        <v>3546</v>
      </c>
      <c r="B921" s="832" t="s">
        <v>2924</v>
      </c>
      <c r="C921" s="832" t="s">
        <v>2919</v>
      </c>
      <c r="D921" s="832" t="s">
        <v>2993</v>
      </c>
      <c r="E921" s="832" t="s">
        <v>2994</v>
      </c>
      <c r="F921" s="849">
        <v>23</v>
      </c>
      <c r="G921" s="849">
        <v>2760</v>
      </c>
      <c r="H921" s="849">
        <v>0.8214285714285714</v>
      </c>
      <c r="I921" s="849">
        <v>120</v>
      </c>
      <c r="J921" s="849">
        <v>28</v>
      </c>
      <c r="K921" s="849">
        <v>3360</v>
      </c>
      <c r="L921" s="849">
        <v>1</v>
      </c>
      <c r="M921" s="849">
        <v>120</v>
      </c>
      <c r="N921" s="849">
        <v>19</v>
      </c>
      <c r="O921" s="849">
        <v>2299</v>
      </c>
      <c r="P921" s="837">
        <v>0.68422619047619049</v>
      </c>
      <c r="Q921" s="850">
        <v>121</v>
      </c>
    </row>
    <row r="922" spans="1:17" ht="14.4" customHeight="1" x14ac:dyDescent="0.3">
      <c r="A922" s="831" t="s">
        <v>3546</v>
      </c>
      <c r="B922" s="832" t="s">
        <v>2924</v>
      </c>
      <c r="C922" s="832" t="s">
        <v>2919</v>
      </c>
      <c r="D922" s="832" t="s">
        <v>2993</v>
      </c>
      <c r="E922" s="832" t="s">
        <v>2995</v>
      </c>
      <c r="F922" s="849">
        <v>11</v>
      </c>
      <c r="G922" s="849">
        <v>1320</v>
      </c>
      <c r="H922" s="849">
        <v>0.22916666666666666</v>
      </c>
      <c r="I922" s="849">
        <v>120</v>
      </c>
      <c r="J922" s="849">
        <v>48</v>
      </c>
      <c r="K922" s="849">
        <v>5760</v>
      </c>
      <c r="L922" s="849">
        <v>1</v>
      </c>
      <c r="M922" s="849">
        <v>120</v>
      </c>
      <c r="N922" s="849">
        <v>40</v>
      </c>
      <c r="O922" s="849">
        <v>4840</v>
      </c>
      <c r="P922" s="837">
        <v>0.84027777777777779</v>
      </c>
      <c r="Q922" s="850">
        <v>121</v>
      </c>
    </row>
    <row r="923" spans="1:17" ht="14.4" customHeight="1" x14ac:dyDescent="0.3">
      <c r="A923" s="831" t="s">
        <v>3546</v>
      </c>
      <c r="B923" s="832" t="s">
        <v>2924</v>
      </c>
      <c r="C923" s="832" t="s">
        <v>2919</v>
      </c>
      <c r="D923" s="832" t="s">
        <v>3091</v>
      </c>
      <c r="E923" s="832" t="s">
        <v>3088</v>
      </c>
      <c r="F923" s="849">
        <v>4</v>
      </c>
      <c r="G923" s="849">
        <v>2980</v>
      </c>
      <c r="H923" s="849">
        <v>2</v>
      </c>
      <c r="I923" s="849">
        <v>745</v>
      </c>
      <c r="J923" s="849">
        <v>2</v>
      </c>
      <c r="K923" s="849">
        <v>1490</v>
      </c>
      <c r="L923" s="849">
        <v>1</v>
      </c>
      <c r="M923" s="849">
        <v>745</v>
      </c>
      <c r="N923" s="849">
        <v>3</v>
      </c>
      <c r="O923" s="849">
        <v>2238</v>
      </c>
      <c r="P923" s="837">
        <v>1.502013422818792</v>
      </c>
      <c r="Q923" s="850">
        <v>746</v>
      </c>
    </row>
    <row r="924" spans="1:17" ht="14.4" customHeight="1" x14ac:dyDescent="0.3">
      <c r="A924" s="831" t="s">
        <v>3546</v>
      </c>
      <c r="B924" s="832" t="s">
        <v>2924</v>
      </c>
      <c r="C924" s="832" t="s">
        <v>2919</v>
      </c>
      <c r="D924" s="832" t="s">
        <v>3091</v>
      </c>
      <c r="E924" s="832" t="s">
        <v>3089</v>
      </c>
      <c r="F924" s="849">
        <v>9</v>
      </c>
      <c r="G924" s="849">
        <v>6705</v>
      </c>
      <c r="H924" s="849"/>
      <c r="I924" s="849">
        <v>745</v>
      </c>
      <c r="J924" s="849"/>
      <c r="K924" s="849"/>
      <c r="L924" s="849"/>
      <c r="M924" s="849"/>
      <c r="N924" s="849">
        <v>4</v>
      </c>
      <c r="O924" s="849">
        <v>2984</v>
      </c>
      <c r="P924" s="837"/>
      <c r="Q924" s="850">
        <v>746</v>
      </c>
    </row>
    <row r="925" spans="1:17" ht="14.4" customHeight="1" x14ac:dyDescent="0.3">
      <c r="A925" s="831" t="s">
        <v>3546</v>
      </c>
      <c r="B925" s="832" t="s">
        <v>2924</v>
      </c>
      <c r="C925" s="832" t="s">
        <v>2919</v>
      </c>
      <c r="D925" s="832" t="s">
        <v>3092</v>
      </c>
      <c r="E925" s="832" t="s">
        <v>3093</v>
      </c>
      <c r="F925" s="849">
        <v>31</v>
      </c>
      <c r="G925" s="849">
        <v>16833</v>
      </c>
      <c r="H925" s="849">
        <v>1.631578947368421</v>
      </c>
      <c r="I925" s="849">
        <v>543</v>
      </c>
      <c r="J925" s="849">
        <v>19</v>
      </c>
      <c r="K925" s="849">
        <v>10317</v>
      </c>
      <c r="L925" s="849">
        <v>1</v>
      </c>
      <c r="M925" s="849">
        <v>543</v>
      </c>
      <c r="N925" s="849">
        <v>22</v>
      </c>
      <c r="O925" s="849">
        <v>11968</v>
      </c>
      <c r="P925" s="837">
        <v>1.1600271396723854</v>
      </c>
      <c r="Q925" s="850">
        <v>544</v>
      </c>
    </row>
    <row r="926" spans="1:17" ht="14.4" customHeight="1" x14ac:dyDescent="0.3">
      <c r="A926" s="831" t="s">
        <v>3546</v>
      </c>
      <c r="B926" s="832" t="s">
        <v>2924</v>
      </c>
      <c r="C926" s="832" t="s">
        <v>2919</v>
      </c>
      <c r="D926" s="832" t="s">
        <v>3042</v>
      </c>
      <c r="E926" s="832" t="s">
        <v>3043</v>
      </c>
      <c r="F926" s="849">
        <v>3</v>
      </c>
      <c r="G926" s="849">
        <v>921</v>
      </c>
      <c r="H926" s="849"/>
      <c r="I926" s="849">
        <v>307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" customHeight="1" x14ac:dyDescent="0.3">
      <c r="A927" s="831" t="s">
        <v>3546</v>
      </c>
      <c r="B927" s="832" t="s">
        <v>2924</v>
      </c>
      <c r="C927" s="832" t="s">
        <v>2919</v>
      </c>
      <c r="D927" s="832" t="s">
        <v>3042</v>
      </c>
      <c r="E927" s="832" t="s">
        <v>3044</v>
      </c>
      <c r="F927" s="849">
        <v>7</v>
      </c>
      <c r="G927" s="849">
        <v>2149</v>
      </c>
      <c r="H927" s="849"/>
      <c r="I927" s="849">
        <v>307</v>
      </c>
      <c r="J927" s="849"/>
      <c r="K927" s="849"/>
      <c r="L927" s="849"/>
      <c r="M927" s="849"/>
      <c r="N927" s="849">
        <v>3</v>
      </c>
      <c r="O927" s="849">
        <v>924</v>
      </c>
      <c r="P927" s="837"/>
      <c r="Q927" s="850">
        <v>308</v>
      </c>
    </row>
    <row r="928" spans="1:17" ht="14.4" customHeight="1" x14ac:dyDescent="0.3">
      <c r="A928" s="831" t="s">
        <v>3546</v>
      </c>
      <c r="B928" s="832" t="s">
        <v>2924</v>
      </c>
      <c r="C928" s="832" t="s">
        <v>2919</v>
      </c>
      <c r="D928" s="832" t="s">
        <v>3054</v>
      </c>
      <c r="E928" s="832" t="s">
        <v>3037</v>
      </c>
      <c r="F928" s="849">
        <v>1</v>
      </c>
      <c r="G928" s="849">
        <v>178</v>
      </c>
      <c r="H928" s="849"/>
      <c r="I928" s="849">
        <v>178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3546</v>
      </c>
      <c r="B929" s="832" t="s">
        <v>2924</v>
      </c>
      <c r="C929" s="832" t="s">
        <v>2919</v>
      </c>
      <c r="D929" s="832" t="s">
        <v>3054</v>
      </c>
      <c r="E929" s="832" t="s">
        <v>3038</v>
      </c>
      <c r="F929" s="849">
        <v>2</v>
      </c>
      <c r="G929" s="849">
        <v>356</v>
      </c>
      <c r="H929" s="849"/>
      <c r="I929" s="849">
        <v>178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" customHeight="1" x14ac:dyDescent="0.3">
      <c r="A930" s="831" t="s">
        <v>3546</v>
      </c>
      <c r="B930" s="832" t="s">
        <v>2924</v>
      </c>
      <c r="C930" s="832" t="s">
        <v>2919</v>
      </c>
      <c r="D930" s="832" t="s">
        <v>3045</v>
      </c>
      <c r="E930" s="832" t="s">
        <v>3043</v>
      </c>
      <c r="F930" s="849">
        <v>2</v>
      </c>
      <c r="G930" s="849">
        <v>760</v>
      </c>
      <c r="H930" s="849">
        <v>0.66666666666666663</v>
      </c>
      <c r="I930" s="849">
        <v>380</v>
      </c>
      <c r="J930" s="849">
        <v>3</v>
      </c>
      <c r="K930" s="849">
        <v>1140</v>
      </c>
      <c r="L930" s="849">
        <v>1</v>
      </c>
      <c r="M930" s="849">
        <v>380</v>
      </c>
      <c r="N930" s="849">
        <v>3</v>
      </c>
      <c r="O930" s="849">
        <v>1143</v>
      </c>
      <c r="P930" s="837">
        <v>1.0026315789473683</v>
      </c>
      <c r="Q930" s="850">
        <v>381</v>
      </c>
    </row>
    <row r="931" spans="1:17" ht="14.4" customHeight="1" x14ac:dyDescent="0.3">
      <c r="A931" s="831" t="s">
        <v>3546</v>
      </c>
      <c r="B931" s="832" t="s">
        <v>2924</v>
      </c>
      <c r="C931" s="832" t="s">
        <v>2919</v>
      </c>
      <c r="D931" s="832" t="s">
        <v>3045</v>
      </c>
      <c r="E931" s="832" t="s">
        <v>3044</v>
      </c>
      <c r="F931" s="849">
        <v>8</v>
      </c>
      <c r="G931" s="849">
        <v>3040</v>
      </c>
      <c r="H931" s="849">
        <v>1.1428571428571428</v>
      </c>
      <c r="I931" s="849">
        <v>380</v>
      </c>
      <c r="J931" s="849">
        <v>7</v>
      </c>
      <c r="K931" s="849">
        <v>2660</v>
      </c>
      <c r="L931" s="849">
        <v>1</v>
      </c>
      <c r="M931" s="849">
        <v>380</v>
      </c>
      <c r="N931" s="849">
        <v>10</v>
      </c>
      <c r="O931" s="849">
        <v>3810</v>
      </c>
      <c r="P931" s="837">
        <v>1.4323308270676691</v>
      </c>
      <c r="Q931" s="850">
        <v>381</v>
      </c>
    </row>
    <row r="932" spans="1:17" ht="14.4" customHeight="1" x14ac:dyDescent="0.3">
      <c r="A932" s="831" t="s">
        <v>3546</v>
      </c>
      <c r="B932" s="832" t="s">
        <v>2924</v>
      </c>
      <c r="C932" s="832" t="s">
        <v>2919</v>
      </c>
      <c r="D932" s="832" t="s">
        <v>3005</v>
      </c>
      <c r="E932" s="832" t="s">
        <v>3006</v>
      </c>
      <c r="F932" s="849"/>
      <c r="G932" s="849"/>
      <c r="H932" s="849"/>
      <c r="I932" s="849"/>
      <c r="J932" s="849">
        <v>4</v>
      </c>
      <c r="K932" s="849">
        <v>2476</v>
      </c>
      <c r="L932" s="849">
        <v>1</v>
      </c>
      <c r="M932" s="849">
        <v>619</v>
      </c>
      <c r="N932" s="849">
        <v>3</v>
      </c>
      <c r="O932" s="849">
        <v>1860</v>
      </c>
      <c r="P932" s="837">
        <v>0.7512116316639742</v>
      </c>
      <c r="Q932" s="850">
        <v>620</v>
      </c>
    </row>
    <row r="933" spans="1:17" ht="14.4" customHeight="1" x14ac:dyDescent="0.3">
      <c r="A933" s="831" t="s">
        <v>3546</v>
      </c>
      <c r="B933" s="832" t="s">
        <v>2924</v>
      </c>
      <c r="C933" s="832" t="s">
        <v>2919</v>
      </c>
      <c r="D933" s="832" t="s">
        <v>3007</v>
      </c>
      <c r="E933" s="832" t="s">
        <v>3009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374</v>
      </c>
      <c r="P933" s="837"/>
      <c r="Q933" s="850">
        <v>374</v>
      </c>
    </row>
    <row r="934" spans="1:17" ht="14.4" customHeight="1" x14ac:dyDescent="0.3">
      <c r="A934" s="831" t="s">
        <v>3546</v>
      </c>
      <c r="B934" s="832" t="s">
        <v>2924</v>
      </c>
      <c r="C934" s="832" t="s">
        <v>2919</v>
      </c>
      <c r="D934" s="832" t="s">
        <v>3013</v>
      </c>
      <c r="E934" s="832" t="s">
        <v>3014</v>
      </c>
      <c r="F934" s="849"/>
      <c r="G934" s="849"/>
      <c r="H934" s="849"/>
      <c r="I934" s="849"/>
      <c r="J934" s="849">
        <v>1</v>
      </c>
      <c r="K934" s="849">
        <v>1296</v>
      </c>
      <c r="L934" s="849">
        <v>1</v>
      </c>
      <c r="M934" s="849">
        <v>1296</v>
      </c>
      <c r="N934" s="849"/>
      <c r="O934" s="849"/>
      <c r="P934" s="837"/>
      <c r="Q934" s="850"/>
    </row>
    <row r="935" spans="1:17" ht="14.4" customHeight="1" x14ac:dyDescent="0.3">
      <c r="A935" s="831" t="s">
        <v>3547</v>
      </c>
      <c r="B935" s="832" t="s">
        <v>2924</v>
      </c>
      <c r="C935" s="832" t="s">
        <v>2919</v>
      </c>
      <c r="D935" s="832" t="s">
        <v>2978</v>
      </c>
      <c r="E935" s="832" t="s">
        <v>2979</v>
      </c>
      <c r="F935" s="849">
        <v>15</v>
      </c>
      <c r="G935" s="849">
        <v>3765</v>
      </c>
      <c r="H935" s="849">
        <v>1.25</v>
      </c>
      <c r="I935" s="849">
        <v>251</v>
      </c>
      <c r="J935" s="849">
        <v>12</v>
      </c>
      <c r="K935" s="849">
        <v>3012</v>
      </c>
      <c r="L935" s="849">
        <v>1</v>
      </c>
      <c r="M935" s="849">
        <v>251</v>
      </c>
      <c r="N935" s="849">
        <v>13</v>
      </c>
      <c r="O935" s="849">
        <v>3276</v>
      </c>
      <c r="P935" s="837">
        <v>1.0876494023904382</v>
      </c>
      <c r="Q935" s="850">
        <v>252</v>
      </c>
    </row>
    <row r="936" spans="1:17" ht="14.4" customHeight="1" x14ac:dyDescent="0.3">
      <c r="A936" s="831" t="s">
        <v>3547</v>
      </c>
      <c r="B936" s="832" t="s">
        <v>2924</v>
      </c>
      <c r="C936" s="832" t="s">
        <v>2919</v>
      </c>
      <c r="D936" s="832" t="s">
        <v>2978</v>
      </c>
      <c r="E936" s="832" t="s">
        <v>2980</v>
      </c>
      <c r="F936" s="849">
        <v>3</v>
      </c>
      <c r="G936" s="849">
        <v>753</v>
      </c>
      <c r="H936" s="849">
        <v>0.6</v>
      </c>
      <c r="I936" s="849">
        <v>251</v>
      </c>
      <c r="J936" s="849">
        <v>5</v>
      </c>
      <c r="K936" s="849">
        <v>1255</v>
      </c>
      <c r="L936" s="849">
        <v>1</v>
      </c>
      <c r="M936" s="849">
        <v>251</v>
      </c>
      <c r="N936" s="849">
        <v>17</v>
      </c>
      <c r="O936" s="849">
        <v>4284</v>
      </c>
      <c r="P936" s="837">
        <v>3.4135458167330679</v>
      </c>
      <c r="Q936" s="850">
        <v>252</v>
      </c>
    </row>
    <row r="937" spans="1:17" ht="14.4" customHeight="1" x14ac:dyDescent="0.3">
      <c r="A937" s="831" t="s">
        <v>3547</v>
      </c>
      <c r="B937" s="832" t="s">
        <v>2924</v>
      </c>
      <c r="C937" s="832" t="s">
        <v>2919</v>
      </c>
      <c r="D937" s="832" t="s">
        <v>3018</v>
      </c>
      <c r="E937" s="832" t="s">
        <v>3019</v>
      </c>
      <c r="F937" s="849">
        <v>13</v>
      </c>
      <c r="G937" s="849">
        <v>1638</v>
      </c>
      <c r="H937" s="849">
        <v>0.8125</v>
      </c>
      <c r="I937" s="849">
        <v>126</v>
      </c>
      <c r="J937" s="849">
        <v>16</v>
      </c>
      <c r="K937" s="849">
        <v>2016</v>
      </c>
      <c r="L937" s="849">
        <v>1</v>
      </c>
      <c r="M937" s="849">
        <v>126</v>
      </c>
      <c r="N937" s="849">
        <v>9</v>
      </c>
      <c r="O937" s="849">
        <v>1143</v>
      </c>
      <c r="P937" s="837">
        <v>0.5669642857142857</v>
      </c>
      <c r="Q937" s="850">
        <v>127</v>
      </c>
    </row>
    <row r="938" spans="1:17" ht="14.4" customHeight="1" x14ac:dyDescent="0.3">
      <c r="A938" s="831" t="s">
        <v>3547</v>
      </c>
      <c r="B938" s="832" t="s">
        <v>2924</v>
      </c>
      <c r="C938" s="832" t="s">
        <v>2919</v>
      </c>
      <c r="D938" s="832" t="s">
        <v>3018</v>
      </c>
      <c r="E938" s="832" t="s">
        <v>3020</v>
      </c>
      <c r="F938" s="849">
        <v>1</v>
      </c>
      <c r="G938" s="849">
        <v>126</v>
      </c>
      <c r="H938" s="849">
        <v>9.0909090909090912E-2</v>
      </c>
      <c r="I938" s="849">
        <v>126</v>
      </c>
      <c r="J938" s="849">
        <v>11</v>
      </c>
      <c r="K938" s="849">
        <v>1386</v>
      </c>
      <c r="L938" s="849">
        <v>1</v>
      </c>
      <c r="M938" s="849">
        <v>126</v>
      </c>
      <c r="N938" s="849">
        <v>15</v>
      </c>
      <c r="O938" s="849">
        <v>1905</v>
      </c>
      <c r="P938" s="837">
        <v>1.3744588744588744</v>
      </c>
      <c r="Q938" s="850">
        <v>127</v>
      </c>
    </row>
    <row r="939" spans="1:17" ht="14.4" customHeight="1" x14ac:dyDescent="0.3">
      <c r="A939" s="831" t="s">
        <v>3547</v>
      </c>
      <c r="B939" s="832" t="s">
        <v>2924</v>
      </c>
      <c r="C939" s="832" t="s">
        <v>2919</v>
      </c>
      <c r="D939" s="832" t="s">
        <v>3026</v>
      </c>
      <c r="E939" s="832" t="s">
        <v>3024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569</v>
      </c>
      <c r="P939" s="837"/>
      <c r="Q939" s="850">
        <v>569</v>
      </c>
    </row>
    <row r="940" spans="1:17" ht="14.4" customHeight="1" x14ac:dyDescent="0.3">
      <c r="A940" s="831" t="s">
        <v>3547</v>
      </c>
      <c r="B940" s="832" t="s">
        <v>2924</v>
      </c>
      <c r="C940" s="832" t="s">
        <v>2919</v>
      </c>
      <c r="D940" s="832" t="s">
        <v>3087</v>
      </c>
      <c r="E940" s="832" t="s">
        <v>3088</v>
      </c>
      <c r="F940" s="849"/>
      <c r="G940" s="849"/>
      <c r="H940" s="849"/>
      <c r="I940" s="849"/>
      <c r="J940" s="849">
        <v>2</v>
      </c>
      <c r="K940" s="849">
        <v>1636</v>
      </c>
      <c r="L940" s="849">
        <v>1</v>
      </c>
      <c r="M940" s="849">
        <v>818</v>
      </c>
      <c r="N940" s="849"/>
      <c r="O940" s="849"/>
      <c r="P940" s="837"/>
      <c r="Q940" s="850"/>
    </row>
    <row r="941" spans="1:17" ht="14.4" customHeight="1" x14ac:dyDescent="0.3">
      <c r="A941" s="831" t="s">
        <v>3547</v>
      </c>
      <c r="B941" s="832" t="s">
        <v>2924</v>
      </c>
      <c r="C941" s="832" t="s">
        <v>2919</v>
      </c>
      <c r="D941" s="832" t="s">
        <v>3087</v>
      </c>
      <c r="E941" s="832" t="s">
        <v>3089</v>
      </c>
      <c r="F941" s="849">
        <v>3</v>
      </c>
      <c r="G941" s="849">
        <v>2454</v>
      </c>
      <c r="H941" s="849"/>
      <c r="I941" s="849">
        <v>818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3547</v>
      </c>
      <c r="B942" s="832" t="s">
        <v>2924</v>
      </c>
      <c r="C942" s="832" t="s">
        <v>2919</v>
      </c>
      <c r="D942" s="832" t="s">
        <v>3036</v>
      </c>
      <c r="E942" s="832" t="s">
        <v>3037</v>
      </c>
      <c r="F942" s="849"/>
      <c r="G942" s="849"/>
      <c r="H942" s="849"/>
      <c r="I942" s="849"/>
      <c r="J942" s="849">
        <v>1</v>
      </c>
      <c r="K942" s="849">
        <v>215</v>
      </c>
      <c r="L942" s="849">
        <v>1</v>
      </c>
      <c r="M942" s="849">
        <v>215</v>
      </c>
      <c r="N942" s="849"/>
      <c r="O942" s="849"/>
      <c r="P942" s="837"/>
      <c r="Q942" s="850"/>
    </row>
    <row r="943" spans="1:17" ht="14.4" customHeight="1" x14ac:dyDescent="0.3">
      <c r="A943" s="831" t="s">
        <v>3547</v>
      </c>
      <c r="B943" s="832" t="s">
        <v>2924</v>
      </c>
      <c r="C943" s="832" t="s">
        <v>2919</v>
      </c>
      <c r="D943" s="832" t="s">
        <v>3036</v>
      </c>
      <c r="E943" s="832" t="s">
        <v>3038</v>
      </c>
      <c r="F943" s="849">
        <v>1</v>
      </c>
      <c r="G943" s="849">
        <v>215</v>
      </c>
      <c r="H943" s="849"/>
      <c r="I943" s="849">
        <v>215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3547</v>
      </c>
      <c r="B944" s="832" t="s">
        <v>2924</v>
      </c>
      <c r="C944" s="832" t="s">
        <v>2919</v>
      </c>
      <c r="D944" s="832" t="s">
        <v>2984</v>
      </c>
      <c r="E944" s="832" t="s">
        <v>2985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355</v>
      </c>
      <c r="P944" s="837"/>
      <c r="Q944" s="850">
        <v>355</v>
      </c>
    </row>
    <row r="945" spans="1:17" ht="14.4" customHeight="1" x14ac:dyDescent="0.3">
      <c r="A945" s="831" t="s">
        <v>3547</v>
      </c>
      <c r="B945" s="832" t="s">
        <v>2924</v>
      </c>
      <c r="C945" s="832" t="s">
        <v>2919</v>
      </c>
      <c r="D945" s="832" t="s">
        <v>3039</v>
      </c>
      <c r="E945" s="832" t="s">
        <v>3040</v>
      </c>
      <c r="F945" s="849"/>
      <c r="G945" s="849"/>
      <c r="H945" s="849"/>
      <c r="I945" s="849"/>
      <c r="J945" s="849">
        <v>2</v>
      </c>
      <c r="K945" s="849">
        <v>170</v>
      </c>
      <c r="L945" s="849">
        <v>1</v>
      </c>
      <c r="M945" s="849">
        <v>85</v>
      </c>
      <c r="N945" s="849"/>
      <c r="O945" s="849"/>
      <c r="P945" s="837"/>
      <c r="Q945" s="850"/>
    </row>
    <row r="946" spans="1:17" ht="14.4" customHeight="1" x14ac:dyDescent="0.3">
      <c r="A946" s="831" t="s">
        <v>3547</v>
      </c>
      <c r="B946" s="832" t="s">
        <v>2924</v>
      </c>
      <c r="C946" s="832" t="s">
        <v>2919</v>
      </c>
      <c r="D946" s="832" t="s">
        <v>3039</v>
      </c>
      <c r="E946" s="832" t="s">
        <v>3041</v>
      </c>
      <c r="F946" s="849">
        <v>3</v>
      </c>
      <c r="G946" s="849">
        <v>255</v>
      </c>
      <c r="H946" s="849"/>
      <c r="I946" s="849">
        <v>85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3547</v>
      </c>
      <c r="B947" s="832" t="s">
        <v>2924</v>
      </c>
      <c r="C947" s="832" t="s">
        <v>2919</v>
      </c>
      <c r="D947" s="832" t="s">
        <v>3042</v>
      </c>
      <c r="E947" s="832" t="s">
        <v>3043</v>
      </c>
      <c r="F947" s="849">
        <v>13</v>
      </c>
      <c r="G947" s="849">
        <v>3991</v>
      </c>
      <c r="H947" s="849">
        <v>1</v>
      </c>
      <c r="I947" s="849">
        <v>307</v>
      </c>
      <c r="J947" s="849">
        <v>13</v>
      </c>
      <c r="K947" s="849">
        <v>3991</v>
      </c>
      <c r="L947" s="849">
        <v>1</v>
      </c>
      <c r="M947" s="849">
        <v>307</v>
      </c>
      <c r="N947" s="849">
        <v>19</v>
      </c>
      <c r="O947" s="849">
        <v>5852</v>
      </c>
      <c r="P947" s="837">
        <v>1.466299173139564</v>
      </c>
      <c r="Q947" s="850">
        <v>308</v>
      </c>
    </row>
    <row r="948" spans="1:17" ht="14.4" customHeight="1" x14ac:dyDescent="0.3">
      <c r="A948" s="831" t="s">
        <v>3547</v>
      </c>
      <c r="B948" s="832" t="s">
        <v>2924</v>
      </c>
      <c r="C948" s="832" t="s">
        <v>2919</v>
      </c>
      <c r="D948" s="832" t="s">
        <v>3042</v>
      </c>
      <c r="E948" s="832" t="s">
        <v>3044</v>
      </c>
      <c r="F948" s="849"/>
      <c r="G948" s="849"/>
      <c r="H948" s="849"/>
      <c r="I948" s="849"/>
      <c r="J948" s="849"/>
      <c r="K948" s="849"/>
      <c r="L948" s="849"/>
      <c r="M948" s="849"/>
      <c r="N948" s="849">
        <v>3</v>
      </c>
      <c r="O948" s="849">
        <v>924</v>
      </c>
      <c r="P948" s="837"/>
      <c r="Q948" s="850">
        <v>308</v>
      </c>
    </row>
    <row r="949" spans="1:17" ht="14.4" customHeight="1" x14ac:dyDescent="0.3">
      <c r="A949" s="831" t="s">
        <v>3548</v>
      </c>
      <c r="B949" s="832" t="s">
        <v>2924</v>
      </c>
      <c r="C949" s="832" t="s">
        <v>2919</v>
      </c>
      <c r="D949" s="832" t="s">
        <v>2969</v>
      </c>
      <c r="E949" s="832" t="s">
        <v>2970</v>
      </c>
      <c r="F949" s="849"/>
      <c r="G949" s="849"/>
      <c r="H949" s="849"/>
      <c r="I949" s="849"/>
      <c r="J949" s="849">
        <v>1</v>
      </c>
      <c r="K949" s="849">
        <v>37</v>
      </c>
      <c r="L949" s="849">
        <v>1</v>
      </c>
      <c r="M949" s="849">
        <v>37</v>
      </c>
      <c r="N949" s="849"/>
      <c r="O949" s="849"/>
      <c r="P949" s="837"/>
      <c r="Q949" s="850"/>
    </row>
    <row r="950" spans="1:17" ht="14.4" customHeight="1" x14ac:dyDescent="0.3">
      <c r="A950" s="831" t="s">
        <v>3548</v>
      </c>
      <c r="B950" s="832" t="s">
        <v>2924</v>
      </c>
      <c r="C950" s="832" t="s">
        <v>2919</v>
      </c>
      <c r="D950" s="832" t="s">
        <v>2978</v>
      </c>
      <c r="E950" s="832" t="s">
        <v>2979</v>
      </c>
      <c r="F950" s="849"/>
      <c r="G950" s="849"/>
      <c r="H950" s="849"/>
      <c r="I950" s="849"/>
      <c r="J950" s="849">
        <v>2</v>
      </c>
      <c r="K950" s="849">
        <v>502</v>
      </c>
      <c r="L950" s="849">
        <v>1</v>
      </c>
      <c r="M950" s="849">
        <v>251</v>
      </c>
      <c r="N950" s="849"/>
      <c r="O950" s="849"/>
      <c r="P950" s="837"/>
      <c r="Q950" s="850"/>
    </row>
    <row r="951" spans="1:17" ht="14.4" customHeight="1" x14ac:dyDescent="0.3">
      <c r="A951" s="831" t="s">
        <v>3548</v>
      </c>
      <c r="B951" s="832" t="s">
        <v>2924</v>
      </c>
      <c r="C951" s="832" t="s">
        <v>2919</v>
      </c>
      <c r="D951" s="832" t="s">
        <v>2978</v>
      </c>
      <c r="E951" s="832" t="s">
        <v>2980</v>
      </c>
      <c r="F951" s="849">
        <v>2</v>
      </c>
      <c r="G951" s="849">
        <v>502</v>
      </c>
      <c r="H951" s="849">
        <v>2</v>
      </c>
      <c r="I951" s="849">
        <v>251</v>
      </c>
      <c r="J951" s="849">
        <v>1</v>
      </c>
      <c r="K951" s="849">
        <v>251</v>
      </c>
      <c r="L951" s="849">
        <v>1</v>
      </c>
      <c r="M951" s="849">
        <v>251</v>
      </c>
      <c r="N951" s="849">
        <v>3</v>
      </c>
      <c r="O951" s="849">
        <v>756</v>
      </c>
      <c r="P951" s="837">
        <v>3.0119521912350598</v>
      </c>
      <c r="Q951" s="850">
        <v>252</v>
      </c>
    </row>
    <row r="952" spans="1:17" ht="14.4" customHeight="1" x14ac:dyDescent="0.3">
      <c r="A952" s="831" t="s">
        <v>3548</v>
      </c>
      <c r="B952" s="832" t="s">
        <v>2924</v>
      </c>
      <c r="C952" s="832" t="s">
        <v>2919</v>
      </c>
      <c r="D952" s="832" t="s">
        <v>3018</v>
      </c>
      <c r="E952" s="832" t="s">
        <v>3019</v>
      </c>
      <c r="F952" s="849"/>
      <c r="G952" s="849"/>
      <c r="H952" s="849"/>
      <c r="I952" s="849"/>
      <c r="J952" s="849">
        <v>1</v>
      </c>
      <c r="K952" s="849">
        <v>126</v>
      </c>
      <c r="L952" s="849">
        <v>1</v>
      </c>
      <c r="M952" s="849">
        <v>126</v>
      </c>
      <c r="N952" s="849"/>
      <c r="O952" s="849"/>
      <c r="P952" s="837"/>
      <c r="Q952" s="850"/>
    </row>
    <row r="953" spans="1:17" ht="14.4" customHeight="1" x14ac:dyDescent="0.3">
      <c r="A953" s="831" t="s">
        <v>3548</v>
      </c>
      <c r="B953" s="832" t="s">
        <v>2924</v>
      </c>
      <c r="C953" s="832" t="s">
        <v>2919</v>
      </c>
      <c r="D953" s="832" t="s">
        <v>3018</v>
      </c>
      <c r="E953" s="832" t="s">
        <v>3020</v>
      </c>
      <c r="F953" s="849">
        <v>1</v>
      </c>
      <c r="G953" s="849">
        <v>126</v>
      </c>
      <c r="H953" s="849"/>
      <c r="I953" s="849">
        <v>126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" customHeight="1" x14ac:dyDescent="0.3">
      <c r="A954" s="831" t="s">
        <v>3548</v>
      </c>
      <c r="B954" s="832" t="s">
        <v>2924</v>
      </c>
      <c r="C954" s="832" t="s">
        <v>2919</v>
      </c>
      <c r="D954" s="832" t="s">
        <v>3533</v>
      </c>
      <c r="E954" s="832" t="s">
        <v>3035</v>
      </c>
      <c r="F954" s="849"/>
      <c r="G954" s="849"/>
      <c r="H954" s="849"/>
      <c r="I954" s="849"/>
      <c r="J954" s="849">
        <v>1</v>
      </c>
      <c r="K954" s="849">
        <v>760</v>
      </c>
      <c r="L954" s="849">
        <v>1</v>
      </c>
      <c r="M954" s="849">
        <v>760</v>
      </c>
      <c r="N954" s="849"/>
      <c r="O954" s="849"/>
      <c r="P954" s="837"/>
      <c r="Q954" s="850"/>
    </row>
    <row r="955" spans="1:17" ht="14.4" customHeight="1" x14ac:dyDescent="0.3">
      <c r="A955" s="831" t="s">
        <v>3548</v>
      </c>
      <c r="B955" s="832" t="s">
        <v>2924</v>
      </c>
      <c r="C955" s="832" t="s">
        <v>2919</v>
      </c>
      <c r="D955" s="832" t="s">
        <v>3027</v>
      </c>
      <c r="E955" s="832" t="s">
        <v>3028</v>
      </c>
      <c r="F955" s="849"/>
      <c r="G955" s="849"/>
      <c r="H955" s="849"/>
      <c r="I955" s="849"/>
      <c r="J955" s="849"/>
      <c r="K955" s="849"/>
      <c r="L955" s="849"/>
      <c r="M955" s="849"/>
      <c r="N955" s="849">
        <v>3</v>
      </c>
      <c r="O955" s="849">
        <v>2286</v>
      </c>
      <c r="P955" s="837"/>
      <c r="Q955" s="850">
        <v>762</v>
      </c>
    </row>
    <row r="956" spans="1:17" ht="14.4" customHeight="1" x14ac:dyDescent="0.3">
      <c r="A956" s="831" t="s">
        <v>3548</v>
      </c>
      <c r="B956" s="832" t="s">
        <v>2924</v>
      </c>
      <c r="C956" s="832" t="s">
        <v>2919</v>
      </c>
      <c r="D956" s="832" t="s">
        <v>3087</v>
      </c>
      <c r="E956" s="832" t="s">
        <v>3089</v>
      </c>
      <c r="F956" s="849">
        <v>2</v>
      </c>
      <c r="G956" s="849">
        <v>1636</v>
      </c>
      <c r="H956" s="849"/>
      <c r="I956" s="849">
        <v>818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3548</v>
      </c>
      <c r="B957" s="832" t="s">
        <v>2924</v>
      </c>
      <c r="C957" s="832" t="s">
        <v>2919</v>
      </c>
      <c r="D957" s="832" t="s">
        <v>3036</v>
      </c>
      <c r="E957" s="832" t="s">
        <v>3038</v>
      </c>
      <c r="F957" s="849">
        <v>1</v>
      </c>
      <c r="G957" s="849">
        <v>215</v>
      </c>
      <c r="H957" s="849"/>
      <c r="I957" s="849">
        <v>215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" customHeight="1" x14ac:dyDescent="0.3">
      <c r="A958" s="831" t="s">
        <v>3548</v>
      </c>
      <c r="B958" s="832" t="s">
        <v>2924</v>
      </c>
      <c r="C958" s="832" t="s">
        <v>2919</v>
      </c>
      <c r="D958" s="832" t="s">
        <v>2984</v>
      </c>
      <c r="E958" s="832" t="s">
        <v>2985</v>
      </c>
      <c r="F958" s="849"/>
      <c r="G958" s="849"/>
      <c r="H958" s="849"/>
      <c r="I958" s="849"/>
      <c r="J958" s="849">
        <v>2</v>
      </c>
      <c r="K958" s="849">
        <v>710</v>
      </c>
      <c r="L958" s="849">
        <v>1</v>
      </c>
      <c r="M958" s="849">
        <v>355</v>
      </c>
      <c r="N958" s="849"/>
      <c r="O958" s="849"/>
      <c r="P958" s="837"/>
      <c r="Q958" s="850"/>
    </row>
    <row r="959" spans="1:17" ht="14.4" customHeight="1" x14ac:dyDescent="0.3">
      <c r="A959" s="831" t="s">
        <v>3548</v>
      </c>
      <c r="B959" s="832" t="s">
        <v>2924</v>
      </c>
      <c r="C959" s="832" t="s">
        <v>2919</v>
      </c>
      <c r="D959" s="832" t="s">
        <v>3039</v>
      </c>
      <c r="E959" s="832" t="s">
        <v>3041</v>
      </c>
      <c r="F959" s="849">
        <v>2</v>
      </c>
      <c r="G959" s="849">
        <v>170</v>
      </c>
      <c r="H959" s="849"/>
      <c r="I959" s="849">
        <v>85</v>
      </c>
      <c r="J959" s="849"/>
      <c r="K959" s="849"/>
      <c r="L959" s="849"/>
      <c r="M959" s="849"/>
      <c r="N959" s="849">
        <v>3</v>
      </c>
      <c r="O959" s="849">
        <v>258</v>
      </c>
      <c r="P959" s="837"/>
      <c r="Q959" s="850">
        <v>86</v>
      </c>
    </row>
    <row r="960" spans="1:17" ht="14.4" customHeight="1" x14ac:dyDescent="0.3">
      <c r="A960" s="831" t="s">
        <v>3548</v>
      </c>
      <c r="B960" s="832" t="s">
        <v>2924</v>
      </c>
      <c r="C960" s="832" t="s">
        <v>2919</v>
      </c>
      <c r="D960" s="832" t="s">
        <v>3005</v>
      </c>
      <c r="E960" s="832" t="s">
        <v>3006</v>
      </c>
      <c r="F960" s="849"/>
      <c r="G960" s="849"/>
      <c r="H960" s="849"/>
      <c r="I960" s="849"/>
      <c r="J960" s="849">
        <v>1</v>
      </c>
      <c r="K960" s="849">
        <v>619</v>
      </c>
      <c r="L960" s="849">
        <v>1</v>
      </c>
      <c r="M960" s="849">
        <v>619</v>
      </c>
      <c r="N960" s="849"/>
      <c r="O960" s="849"/>
      <c r="P960" s="837"/>
      <c r="Q960" s="850"/>
    </row>
    <row r="961" spans="1:17" ht="14.4" customHeight="1" x14ac:dyDescent="0.3">
      <c r="A961" s="831" t="s">
        <v>3548</v>
      </c>
      <c r="B961" s="832" t="s">
        <v>2924</v>
      </c>
      <c r="C961" s="832" t="s">
        <v>2919</v>
      </c>
      <c r="D961" s="832" t="s">
        <v>3133</v>
      </c>
      <c r="E961" s="832" t="s">
        <v>3097</v>
      </c>
      <c r="F961" s="849"/>
      <c r="G961" s="849"/>
      <c r="H961" s="849"/>
      <c r="I961" s="849"/>
      <c r="J961" s="849">
        <v>7</v>
      </c>
      <c r="K961" s="849">
        <v>3717</v>
      </c>
      <c r="L961" s="849">
        <v>1</v>
      </c>
      <c r="M961" s="849">
        <v>531</v>
      </c>
      <c r="N961" s="849"/>
      <c r="O961" s="849"/>
      <c r="P961" s="837"/>
      <c r="Q961" s="850"/>
    </row>
    <row r="962" spans="1:17" ht="14.4" customHeight="1" x14ac:dyDescent="0.3">
      <c r="A962" s="831" t="s">
        <v>3549</v>
      </c>
      <c r="B962" s="832" t="s">
        <v>2924</v>
      </c>
      <c r="C962" s="832" t="s">
        <v>2919</v>
      </c>
      <c r="D962" s="832" t="s">
        <v>2969</v>
      </c>
      <c r="E962" s="832" t="s">
        <v>2971</v>
      </c>
      <c r="F962" s="849">
        <v>1</v>
      </c>
      <c r="G962" s="849">
        <v>37</v>
      </c>
      <c r="H962" s="849"/>
      <c r="I962" s="849">
        <v>37</v>
      </c>
      <c r="J962" s="849"/>
      <c r="K962" s="849"/>
      <c r="L962" s="849"/>
      <c r="M962" s="849"/>
      <c r="N962" s="849"/>
      <c r="O962" s="849"/>
      <c r="P962" s="837"/>
      <c r="Q962" s="850"/>
    </row>
    <row r="963" spans="1:17" ht="14.4" customHeight="1" x14ac:dyDescent="0.3">
      <c r="A963" s="831" t="s">
        <v>3549</v>
      </c>
      <c r="B963" s="832" t="s">
        <v>2924</v>
      </c>
      <c r="C963" s="832" t="s">
        <v>2919</v>
      </c>
      <c r="D963" s="832" t="s">
        <v>2978</v>
      </c>
      <c r="E963" s="832" t="s">
        <v>2979</v>
      </c>
      <c r="F963" s="849">
        <v>3</v>
      </c>
      <c r="G963" s="849">
        <v>753</v>
      </c>
      <c r="H963" s="849">
        <v>0.3</v>
      </c>
      <c r="I963" s="849">
        <v>251</v>
      </c>
      <c r="J963" s="849">
        <v>10</v>
      </c>
      <c r="K963" s="849">
        <v>2510</v>
      </c>
      <c r="L963" s="849">
        <v>1</v>
      </c>
      <c r="M963" s="849">
        <v>251</v>
      </c>
      <c r="N963" s="849">
        <v>7</v>
      </c>
      <c r="O963" s="849">
        <v>1764</v>
      </c>
      <c r="P963" s="837">
        <v>0.70278884462151392</v>
      </c>
      <c r="Q963" s="850">
        <v>252</v>
      </c>
    </row>
    <row r="964" spans="1:17" ht="14.4" customHeight="1" x14ac:dyDescent="0.3">
      <c r="A964" s="831" t="s">
        <v>3549</v>
      </c>
      <c r="B964" s="832" t="s">
        <v>2924</v>
      </c>
      <c r="C964" s="832" t="s">
        <v>2919</v>
      </c>
      <c r="D964" s="832" t="s">
        <v>2978</v>
      </c>
      <c r="E964" s="832" t="s">
        <v>2980</v>
      </c>
      <c r="F964" s="849">
        <v>10</v>
      </c>
      <c r="G964" s="849">
        <v>2510</v>
      </c>
      <c r="H964" s="849">
        <v>1</v>
      </c>
      <c r="I964" s="849">
        <v>251</v>
      </c>
      <c r="J964" s="849">
        <v>10</v>
      </c>
      <c r="K964" s="849">
        <v>2510</v>
      </c>
      <c r="L964" s="849">
        <v>1</v>
      </c>
      <c r="M964" s="849">
        <v>251</v>
      </c>
      <c r="N964" s="849">
        <v>23</v>
      </c>
      <c r="O964" s="849">
        <v>5796</v>
      </c>
      <c r="P964" s="837">
        <v>2.3091633466135457</v>
      </c>
      <c r="Q964" s="850">
        <v>252</v>
      </c>
    </row>
    <row r="965" spans="1:17" ht="14.4" customHeight="1" x14ac:dyDescent="0.3">
      <c r="A965" s="831" t="s">
        <v>3549</v>
      </c>
      <c r="B965" s="832" t="s">
        <v>2924</v>
      </c>
      <c r="C965" s="832" t="s">
        <v>2919</v>
      </c>
      <c r="D965" s="832" t="s">
        <v>3018</v>
      </c>
      <c r="E965" s="832" t="s">
        <v>3019</v>
      </c>
      <c r="F965" s="849">
        <v>6</v>
      </c>
      <c r="G965" s="849">
        <v>756</v>
      </c>
      <c r="H965" s="849">
        <v>0.66666666666666663</v>
      </c>
      <c r="I965" s="849">
        <v>126</v>
      </c>
      <c r="J965" s="849">
        <v>9</v>
      </c>
      <c r="K965" s="849">
        <v>1134</v>
      </c>
      <c r="L965" s="849">
        <v>1</v>
      </c>
      <c r="M965" s="849">
        <v>126</v>
      </c>
      <c r="N965" s="849">
        <v>9</v>
      </c>
      <c r="O965" s="849">
        <v>1143</v>
      </c>
      <c r="P965" s="837">
        <v>1.0079365079365079</v>
      </c>
      <c r="Q965" s="850">
        <v>127</v>
      </c>
    </row>
    <row r="966" spans="1:17" ht="14.4" customHeight="1" x14ac:dyDescent="0.3">
      <c r="A966" s="831" t="s">
        <v>3549</v>
      </c>
      <c r="B966" s="832" t="s">
        <v>2924</v>
      </c>
      <c r="C966" s="832" t="s">
        <v>2919</v>
      </c>
      <c r="D966" s="832" t="s">
        <v>3018</v>
      </c>
      <c r="E966" s="832" t="s">
        <v>3020</v>
      </c>
      <c r="F966" s="849">
        <v>2</v>
      </c>
      <c r="G966" s="849">
        <v>252</v>
      </c>
      <c r="H966" s="849">
        <v>0.16666666666666666</v>
      </c>
      <c r="I966" s="849">
        <v>126</v>
      </c>
      <c r="J966" s="849">
        <v>12</v>
      </c>
      <c r="K966" s="849">
        <v>1512</v>
      </c>
      <c r="L966" s="849">
        <v>1</v>
      </c>
      <c r="M966" s="849">
        <v>126</v>
      </c>
      <c r="N966" s="849">
        <v>22</v>
      </c>
      <c r="O966" s="849">
        <v>2794</v>
      </c>
      <c r="P966" s="837">
        <v>1.8478835978835979</v>
      </c>
      <c r="Q966" s="850">
        <v>127</v>
      </c>
    </row>
    <row r="967" spans="1:17" ht="14.4" customHeight="1" x14ac:dyDescent="0.3">
      <c r="A967" s="831" t="s">
        <v>3549</v>
      </c>
      <c r="B967" s="832" t="s">
        <v>2924</v>
      </c>
      <c r="C967" s="832" t="s">
        <v>2919</v>
      </c>
      <c r="D967" s="832" t="s">
        <v>3023</v>
      </c>
      <c r="E967" s="832" t="s">
        <v>3024</v>
      </c>
      <c r="F967" s="849"/>
      <c r="G967" s="849"/>
      <c r="H967" s="849"/>
      <c r="I967" s="849"/>
      <c r="J967" s="849">
        <v>1</v>
      </c>
      <c r="K967" s="849">
        <v>495</v>
      </c>
      <c r="L967" s="849">
        <v>1</v>
      </c>
      <c r="M967" s="849">
        <v>495</v>
      </c>
      <c r="N967" s="849"/>
      <c r="O967" s="849"/>
      <c r="P967" s="837"/>
      <c r="Q967" s="850"/>
    </row>
    <row r="968" spans="1:17" ht="14.4" customHeight="1" x14ac:dyDescent="0.3">
      <c r="A968" s="831" t="s">
        <v>3549</v>
      </c>
      <c r="B968" s="832" t="s">
        <v>2924</v>
      </c>
      <c r="C968" s="832" t="s">
        <v>2919</v>
      </c>
      <c r="D968" s="832" t="s">
        <v>3023</v>
      </c>
      <c r="E968" s="832" t="s">
        <v>3025</v>
      </c>
      <c r="F968" s="849"/>
      <c r="G968" s="849"/>
      <c r="H968" s="849"/>
      <c r="I968" s="849"/>
      <c r="J968" s="849"/>
      <c r="K968" s="849"/>
      <c r="L968" s="849"/>
      <c r="M968" s="849"/>
      <c r="N968" s="849">
        <v>1</v>
      </c>
      <c r="O968" s="849">
        <v>496</v>
      </c>
      <c r="P968" s="837"/>
      <c r="Q968" s="850">
        <v>496</v>
      </c>
    </row>
    <row r="969" spans="1:17" ht="14.4" customHeight="1" x14ac:dyDescent="0.3">
      <c r="A969" s="831" t="s">
        <v>3549</v>
      </c>
      <c r="B969" s="832" t="s">
        <v>2924</v>
      </c>
      <c r="C969" s="832" t="s">
        <v>2919</v>
      </c>
      <c r="D969" s="832" t="s">
        <v>3103</v>
      </c>
      <c r="E969" s="832" t="s">
        <v>3028</v>
      </c>
      <c r="F969" s="849"/>
      <c r="G969" s="849"/>
      <c r="H969" s="849"/>
      <c r="I969" s="849"/>
      <c r="J969" s="849">
        <v>1</v>
      </c>
      <c r="K969" s="849">
        <v>688</v>
      </c>
      <c r="L969" s="849">
        <v>1</v>
      </c>
      <c r="M969" s="849">
        <v>688</v>
      </c>
      <c r="N969" s="849"/>
      <c r="O969" s="849"/>
      <c r="P969" s="837"/>
      <c r="Q969" s="850"/>
    </row>
    <row r="970" spans="1:17" ht="14.4" customHeight="1" x14ac:dyDescent="0.3">
      <c r="A970" s="831" t="s">
        <v>3549</v>
      </c>
      <c r="B970" s="832" t="s">
        <v>2924</v>
      </c>
      <c r="C970" s="832" t="s">
        <v>2919</v>
      </c>
      <c r="D970" s="832" t="s">
        <v>3026</v>
      </c>
      <c r="E970" s="832" t="s">
        <v>3024</v>
      </c>
      <c r="F970" s="849"/>
      <c r="G970" s="849"/>
      <c r="H970" s="849"/>
      <c r="I970" s="849"/>
      <c r="J970" s="849">
        <v>3</v>
      </c>
      <c r="K970" s="849">
        <v>1704</v>
      </c>
      <c r="L970" s="849">
        <v>1</v>
      </c>
      <c r="M970" s="849">
        <v>568</v>
      </c>
      <c r="N970" s="849"/>
      <c r="O970" s="849"/>
      <c r="P970" s="837"/>
      <c r="Q970" s="850"/>
    </row>
    <row r="971" spans="1:17" ht="14.4" customHeight="1" x14ac:dyDescent="0.3">
      <c r="A971" s="831" t="s">
        <v>3549</v>
      </c>
      <c r="B971" s="832" t="s">
        <v>2924</v>
      </c>
      <c r="C971" s="832" t="s">
        <v>2919</v>
      </c>
      <c r="D971" s="832" t="s">
        <v>3026</v>
      </c>
      <c r="E971" s="832" t="s">
        <v>3025</v>
      </c>
      <c r="F971" s="849"/>
      <c r="G971" s="849"/>
      <c r="H971" s="849"/>
      <c r="I971" s="849"/>
      <c r="J971" s="849"/>
      <c r="K971" s="849"/>
      <c r="L971" s="849"/>
      <c r="M971" s="849"/>
      <c r="N971" s="849">
        <v>4</v>
      </c>
      <c r="O971" s="849">
        <v>2276</v>
      </c>
      <c r="P971" s="837"/>
      <c r="Q971" s="850">
        <v>569</v>
      </c>
    </row>
    <row r="972" spans="1:17" ht="14.4" customHeight="1" x14ac:dyDescent="0.3">
      <c r="A972" s="831" t="s">
        <v>3549</v>
      </c>
      <c r="B972" s="832" t="s">
        <v>2924</v>
      </c>
      <c r="C972" s="832" t="s">
        <v>2919</v>
      </c>
      <c r="D972" s="832" t="s">
        <v>3027</v>
      </c>
      <c r="E972" s="832" t="s">
        <v>3028</v>
      </c>
      <c r="F972" s="849">
        <v>2</v>
      </c>
      <c r="G972" s="849">
        <v>1522</v>
      </c>
      <c r="H972" s="849"/>
      <c r="I972" s="849">
        <v>761</v>
      </c>
      <c r="J972" s="849"/>
      <c r="K972" s="849"/>
      <c r="L972" s="849"/>
      <c r="M972" s="849"/>
      <c r="N972" s="849">
        <v>1</v>
      </c>
      <c r="O972" s="849">
        <v>762</v>
      </c>
      <c r="P972" s="837"/>
      <c r="Q972" s="850">
        <v>762</v>
      </c>
    </row>
    <row r="973" spans="1:17" ht="14.4" customHeight="1" x14ac:dyDescent="0.3">
      <c r="A973" s="831" t="s">
        <v>3549</v>
      </c>
      <c r="B973" s="832" t="s">
        <v>2924</v>
      </c>
      <c r="C973" s="832" t="s">
        <v>2919</v>
      </c>
      <c r="D973" s="832" t="s">
        <v>3087</v>
      </c>
      <c r="E973" s="832" t="s">
        <v>3088</v>
      </c>
      <c r="F973" s="849"/>
      <c r="G973" s="849"/>
      <c r="H973" s="849"/>
      <c r="I973" s="849"/>
      <c r="J973" s="849">
        <v>9</v>
      </c>
      <c r="K973" s="849">
        <v>7362</v>
      </c>
      <c r="L973" s="849">
        <v>1</v>
      </c>
      <c r="M973" s="849">
        <v>818</v>
      </c>
      <c r="N973" s="849">
        <v>1</v>
      </c>
      <c r="O973" s="849">
        <v>819</v>
      </c>
      <c r="P973" s="837">
        <v>0.11124694376528117</v>
      </c>
      <c r="Q973" s="850">
        <v>819</v>
      </c>
    </row>
    <row r="974" spans="1:17" ht="14.4" customHeight="1" x14ac:dyDescent="0.3">
      <c r="A974" s="831" t="s">
        <v>3549</v>
      </c>
      <c r="B974" s="832" t="s">
        <v>2924</v>
      </c>
      <c r="C974" s="832" t="s">
        <v>2919</v>
      </c>
      <c r="D974" s="832" t="s">
        <v>3087</v>
      </c>
      <c r="E974" s="832" t="s">
        <v>3089</v>
      </c>
      <c r="F974" s="849"/>
      <c r="G974" s="849"/>
      <c r="H974" s="849"/>
      <c r="I974" s="849"/>
      <c r="J974" s="849">
        <v>2</v>
      </c>
      <c r="K974" s="849">
        <v>1636</v>
      </c>
      <c r="L974" s="849">
        <v>1</v>
      </c>
      <c r="M974" s="849">
        <v>818</v>
      </c>
      <c r="N974" s="849">
        <v>3</v>
      </c>
      <c r="O974" s="849">
        <v>2457</v>
      </c>
      <c r="P974" s="837">
        <v>1.5018337408312958</v>
      </c>
      <c r="Q974" s="850">
        <v>819</v>
      </c>
    </row>
    <row r="975" spans="1:17" ht="14.4" customHeight="1" x14ac:dyDescent="0.3">
      <c r="A975" s="831" t="s">
        <v>3549</v>
      </c>
      <c r="B975" s="832" t="s">
        <v>2924</v>
      </c>
      <c r="C975" s="832" t="s">
        <v>2919</v>
      </c>
      <c r="D975" s="832" t="s">
        <v>3029</v>
      </c>
      <c r="E975" s="832" t="s">
        <v>3030</v>
      </c>
      <c r="F975" s="849"/>
      <c r="G975" s="849"/>
      <c r="H975" s="849"/>
      <c r="I975" s="849"/>
      <c r="J975" s="849">
        <v>1</v>
      </c>
      <c r="K975" s="849">
        <v>462</v>
      </c>
      <c r="L975" s="849">
        <v>1</v>
      </c>
      <c r="M975" s="849">
        <v>462</v>
      </c>
      <c r="N975" s="849"/>
      <c r="O975" s="849"/>
      <c r="P975" s="837"/>
      <c r="Q975" s="850"/>
    </row>
    <row r="976" spans="1:17" ht="14.4" customHeight="1" x14ac:dyDescent="0.3">
      <c r="A976" s="831" t="s">
        <v>3549</v>
      </c>
      <c r="B976" s="832" t="s">
        <v>2924</v>
      </c>
      <c r="C976" s="832" t="s">
        <v>2919</v>
      </c>
      <c r="D976" s="832" t="s">
        <v>3029</v>
      </c>
      <c r="E976" s="832" t="s">
        <v>3031</v>
      </c>
      <c r="F976" s="849">
        <v>3</v>
      </c>
      <c r="G976" s="849">
        <v>1386</v>
      </c>
      <c r="H976" s="849">
        <v>3</v>
      </c>
      <c r="I976" s="849">
        <v>462</v>
      </c>
      <c r="J976" s="849">
        <v>1</v>
      </c>
      <c r="K976" s="849">
        <v>462</v>
      </c>
      <c r="L976" s="849">
        <v>1</v>
      </c>
      <c r="M976" s="849">
        <v>462</v>
      </c>
      <c r="N976" s="849"/>
      <c r="O976" s="849"/>
      <c r="P976" s="837"/>
      <c r="Q976" s="850"/>
    </row>
    <row r="977" spans="1:17" ht="14.4" customHeight="1" x14ac:dyDescent="0.3">
      <c r="A977" s="831" t="s">
        <v>3549</v>
      </c>
      <c r="B977" s="832" t="s">
        <v>2924</v>
      </c>
      <c r="C977" s="832" t="s">
        <v>2919</v>
      </c>
      <c r="D977" s="832" t="s">
        <v>3036</v>
      </c>
      <c r="E977" s="832" t="s">
        <v>3037</v>
      </c>
      <c r="F977" s="849"/>
      <c r="G977" s="849"/>
      <c r="H977" s="849"/>
      <c r="I977" s="849"/>
      <c r="J977" s="849">
        <v>2</v>
      </c>
      <c r="K977" s="849">
        <v>430</v>
      </c>
      <c r="L977" s="849">
        <v>1</v>
      </c>
      <c r="M977" s="849">
        <v>215</v>
      </c>
      <c r="N977" s="849">
        <v>1</v>
      </c>
      <c r="O977" s="849">
        <v>215</v>
      </c>
      <c r="P977" s="837">
        <v>0.5</v>
      </c>
      <c r="Q977" s="850">
        <v>215</v>
      </c>
    </row>
    <row r="978" spans="1:17" ht="14.4" customHeight="1" x14ac:dyDescent="0.3">
      <c r="A978" s="831" t="s">
        <v>3549</v>
      </c>
      <c r="B978" s="832" t="s">
        <v>2924</v>
      </c>
      <c r="C978" s="832" t="s">
        <v>2919</v>
      </c>
      <c r="D978" s="832" t="s">
        <v>3036</v>
      </c>
      <c r="E978" s="832" t="s">
        <v>3038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215</v>
      </c>
      <c r="P978" s="837"/>
      <c r="Q978" s="850">
        <v>215</v>
      </c>
    </row>
    <row r="979" spans="1:17" ht="14.4" customHeight="1" x14ac:dyDescent="0.3">
      <c r="A979" s="831" t="s">
        <v>3549</v>
      </c>
      <c r="B979" s="832" t="s">
        <v>2924</v>
      </c>
      <c r="C979" s="832" t="s">
        <v>2919</v>
      </c>
      <c r="D979" s="832" t="s">
        <v>2981</v>
      </c>
      <c r="E979" s="832" t="s">
        <v>2983</v>
      </c>
      <c r="F979" s="849">
        <v>1</v>
      </c>
      <c r="G979" s="849">
        <v>701</v>
      </c>
      <c r="H979" s="849"/>
      <c r="I979" s="849">
        <v>701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" customHeight="1" x14ac:dyDescent="0.3">
      <c r="A980" s="831" t="s">
        <v>3549</v>
      </c>
      <c r="B980" s="832" t="s">
        <v>2924</v>
      </c>
      <c r="C980" s="832" t="s">
        <v>2919</v>
      </c>
      <c r="D980" s="832" t="s">
        <v>2984</v>
      </c>
      <c r="E980" s="832" t="s">
        <v>2985</v>
      </c>
      <c r="F980" s="849"/>
      <c r="G980" s="849"/>
      <c r="H980" s="849"/>
      <c r="I980" s="849"/>
      <c r="J980" s="849"/>
      <c r="K980" s="849"/>
      <c r="L980" s="849"/>
      <c r="M980" s="849"/>
      <c r="N980" s="849">
        <v>1</v>
      </c>
      <c r="O980" s="849">
        <v>355</v>
      </c>
      <c r="P980" s="837"/>
      <c r="Q980" s="850">
        <v>355</v>
      </c>
    </row>
    <row r="981" spans="1:17" ht="14.4" customHeight="1" x14ac:dyDescent="0.3">
      <c r="A981" s="831" t="s">
        <v>3549</v>
      </c>
      <c r="B981" s="832" t="s">
        <v>2924</v>
      </c>
      <c r="C981" s="832" t="s">
        <v>2919</v>
      </c>
      <c r="D981" s="832" t="s">
        <v>2984</v>
      </c>
      <c r="E981" s="832" t="s">
        <v>2986</v>
      </c>
      <c r="F981" s="849">
        <v>1</v>
      </c>
      <c r="G981" s="849">
        <v>354</v>
      </c>
      <c r="H981" s="849">
        <v>0.9971830985915493</v>
      </c>
      <c r="I981" s="849">
        <v>354</v>
      </c>
      <c r="J981" s="849">
        <v>1</v>
      </c>
      <c r="K981" s="849">
        <v>355</v>
      </c>
      <c r="L981" s="849">
        <v>1</v>
      </c>
      <c r="M981" s="849">
        <v>355</v>
      </c>
      <c r="N981" s="849"/>
      <c r="O981" s="849"/>
      <c r="P981" s="837"/>
      <c r="Q981" s="850"/>
    </row>
    <row r="982" spans="1:17" ht="14.4" customHeight="1" x14ac:dyDescent="0.3">
      <c r="A982" s="831" t="s">
        <v>3549</v>
      </c>
      <c r="B982" s="832" t="s">
        <v>2924</v>
      </c>
      <c r="C982" s="832" t="s">
        <v>2919</v>
      </c>
      <c r="D982" s="832" t="s">
        <v>3039</v>
      </c>
      <c r="E982" s="832" t="s">
        <v>3040</v>
      </c>
      <c r="F982" s="849">
        <v>2</v>
      </c>
      <c r="G982" s="849">
        <v>170</v>
      </c>
      <c r="H982" s="849">
        <v>0.18181818181818182</v>
      </c>
      <c r="I982" s="849">
        <v>85</v>
      </c>
      <c r="J982" s="849">
        <v>11</v>
      </c>
      <c r="K982" s="849">
        <v>935</v>
      </c>
      <c r="L982" s="849">
        <v>1</v>
      </c>
      <c r="M982" s="849">
        <v>85</v>
      </c>
      <c r="N982" s="849">
        <v>3</v>
      </c>
      <c r="O982" s="849">
        <v>258</v>
      </c>
      <c r="P982" s="837">
        <v>0.27593582887700535</v>
      </c>
      <c r="Q982" s="850">
        <v>86</v>
      </c>
    </row>
    <row r="983" spans="1:17" ht="14.4" customHeight="1" x14ac:dyDescent="0.3">
      <c r="A983" s="831" t="s">
        <v>3549</v>
      </c>
      <c r="B983" s="832" t="s">
        <v>2924</v>
      </c>
      <c r="C983" s="832" t="s">
        <v>2919</v>
      </c>
      <c r="D983" s="832" t="s">
        <v>3039</v>
      </c>
      <c r="E983" s="832" t="s">
        <v>3041</v>
      </c>
      <c r="F983" s="849"/>
      <c r="G983" s="849"/>
      <c r="H983" s="849"/>
      <c r="I983" s="849"/>
      <c r="J983" s="849">
        <v>2</v>
      </c>
      <c r="K983" s="849">
        <v>170</v>
      </c>
      <c r="L983" s="849">
        <v>1</v>
      </c>
      <c r="M983" s="849">
        <v>85</v>
      </c>
      <c r="N983" s="849">
        <v>3</v>
      </c>
      <c r="O983" s="849">
        <v>258</v>
      </c>
      <c r="P983" s="837">
        <v>1.5176470588235293</v>
      </c>
      <c r="Q983" s="850">
        <v>86</v>
      </c>
    </row>
    <row r="984" spans="1:17" ht="14.4" customHeight="1" x14ac:dyDescent="0.3">
      <c r="A984" s="831" t="s">
        <v>3549</v>
      </c>
      <c r="B984" s="832" t="s">
        <v>2924</v>
      </c>
      <c r="C984" s="832" t="s">
        <v>2919</v>
      </c>
      <c r="D984" s="832" t="s">
        <v>3104</v>
      </c>
      <c r="E984" s="832" t="s">
        <v>3106</v>
      </c>
      <c r="F984" s="849">
        <v>1</v>
      </c>
      <c r="G984" s="849">
        <v>719</v>
      </c>
      <c r="H984" s="849"/>
      <c r="I984" s="849">
        <v>719</v>
      </c>
      <c r="J984" s="849"/>
      <c r="K984" s="849"/>
      <c r="L984" s="849"/>
      <c r="M984" s="849"/>
      <c r="N984" s="849"/>
      <c r="O984" s="849"/>
      <c r="P984" s="837"/>
      <c r="Q984" s="850"/>
    </row>
    <row r="985" spans="1:17" ht="14.4" customHeight="1" x14ac:dyDescent="0.3">
      <c r="A985" s="831" t="s">
        <v>3549</v>
      </c>
      <c r="B985" s="832" t="s">
        <v>2924</v>
      </c>
      <c r="C985" s="832" t="s">
        <v>2919</v>
      </c>
      <c r="D985" s="832" t="s">
        <v>3091</v>
      </c>
      <c r="E985" s="832" t="s">
        <v>3088</v>
      </c>
      <c r="F985" s="849"/>
      <c r="G985" s="849"/>
      <c r="H985" s="849"/>
      <c r="I985" s="849"/>
      <c r="J985" s="849">
        <v>2</v>
      </c>
      <c r="K985" s="849">
        <v>1490</v>
      </c>
      <c r="L985" s="849">
        <v>1</v>
      </c>
      <c r="M985" s="849">
        <v>745</v>
      </c>
      <c r="N985" s="849">
        <v>2</v>
      </c>
      <c r="O985" s="849">
        <v>1492</v>
      </c>
      <c r="P985" s="837">
        <v>1.0013422818791946</v>
      </c>
      <c r="Q985" s="850">
        <v>746</v>
      </c>
    </row>
    <row r="986" spans="1:17" ht="14.4" customHeight="1" x14ac:dyDescent="0.3">
      <c r="A986" s="831" t="s">
        <v>3549</v>
      </c>
      <c r="B986" s="832" t="s">
        <v>2924</v>
      </c>
      <c r="C986" s="832" t="s">
        <v>2919</v>
      </c>
      <c r="D986" s="832" t="s">
        <v>3091</v>
      </c>
      <c r="E986" s="832" t="s">
        <v>3089</v>
      </c>
      <c r="F986" s="849">
        <v>1</v>
      </c>
      <c r="G986" s="849">
        <v>745</v>
      </c>
      <c r="H986" s="849"/>
      <c r="I986" s="849">
        <v>745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3549</v>
      </c>
      <c r="B987" s="832" t="s">
        <v>2924</v>
      </c>
      <c r="C987" s="832" t="s">
        <v>2919</v>
      </c>
      <c r="D987" s="832" t="s">
        <v>3092</v>
      </c>
      <c r="E987" s="832" t="s">
        <v>3093</v>
      </c>
      <c r="F987" s="849"/>
      <c r="G987" s="849"/>
      <c r="H987" s="849"/>
      <c r="I987" s="849"/>
      <c r="J987" s="849">
        <v>1</v>
      </c>
      <c r="K987" s="849">
        <v>543</v>
      </c>
      <c r="L987" s="849">
        <v>1</v>
      </c>
      <c r="M987" s="849">
        <v>543</v>
      </c>
      <c r="N987" s="849"/>
      <c r="O987" s="849"/>
      <c r="P987" s="837"/>
      <c r="Q987" s="850"/>
    </row>
    <row r="988" spans="1:17" ht="14.4" customHeight="1" x14ac:dyDescent="0.3">
      <c r="A988" s="831" t="s">
        <v>3549</v>
      </c>
      <c r="B988" s="832" t="s">
        <v>2924</v>
      </c>
      <c r="C988" s="832" t="s">
        <v>2919</v>
      </c>
      <c r="D988" s="832" t="s">
        <v>3042</v>
      </c>
      <c r="E988" s="832" t="s">
        <v>3043</v>
      </c>
      <c r="F988" s="849">
        <v>1</v>
      </c>
      <c r="G988" s="849">
        <v>307</v>
      </c>
      <c r="H988" s="849"/>
      <c r="I988" s="849">
        <v>307</v>
      </c>
      <c r="J988" s="849"/>
      <c r="K988" s="849"/>
      <c r="L988" s="849"/>
      <c r="M988" s="849"/>
      <c r="N988" s="849">
        <v>2</v>
      </c>
      <c r="O988" s="849">
        <v>616</v>
      </c>
      <c r="P988" s="837"/>
      <c r="Q988" s="850">
        <v>308</v>
      </c>
    </row>
    <row r="989" spans="1:17" ht="14.4" customHeight="1" x14ac:dyDescent="0.3">
      <c r="A989" s="831" t="s">
        <v>3549</v>
      </c>
      <c r="B989" s="832" t="s">
        <v>2924</v>
      </c>
      <c r="C989" s="832" t="s">
        <v>2919</v>
      </c>
      <c r="D989" s="832" t="s">
        <v>3042</v>
      </c>
      <c r="E989" s="832" t="s">
        <v>3044</v>
      </c>
      <c r="F989" s="849"/>
      <c r="G989" s="849"/>
      <c r="H989" s="849"/>
      <c r="I989" s="849"/>
      <c r="J989" s="849">
        <v>6</v>
      </c>
      <c r="K989" s="849">
        <v>1842</v>
      </c>
      <c r="L989" s="849">
        <v>1</v>
      </c>
      <c r="M989" s="849">
        <v>307</v>
      </c>
      <c r="N989" s="849">
        <v>6</v>
      </c>
      <c r="O989" s="849">
        <v>1848</v>
      </c>
      <c r="P989" s="837">
        <v>1.003257328990228</v>
      </c>
      <c r="Q989" s="850">
        <v>308</v>
      </c>
    </row>
    <row r="990" spans="1:17" ht="14.4" customHeight="1" x14ac:dyDescent="0.3">
      <c r="A990" s="831" t="s">
        <v>3549</v>
      </c>
      <c r="B990" s="832" t="s">
        <v>2924</v>
      </c>
      <c r="C990" s="832" t="s">
        <v>2919</v>
      </c>
      <c r="D990" s="832" t="s">
        <v>3054</v>
      </c>
      <c r="E990" s="832" t="s">
        <v>3037</v>
      </c>
      <c r="F990" s="849"/>
      <c r="G990" s="849"/>
      <c r="H990" s="849"/>
      <c r="I990" s="849"/>
      <c r="J990" s="849">
        <v>2</v>
      </c>
      <c r="K990" s="849">
        <v>356</v>
      </c>
      <c r="L990" s="849">
        <v>1</v>
      </c>
      <c r="M990" s="849">
        <v>178</v>
      </c>
      <c r="N990" s="849"/>
      <c r="O990" s="849"/>
      <c r="P990" s="837"/>
      <c r="Q990" s="850"/>
    </row>
    <row r="991" spans="1:17" ht="14.4" customHeight="1" x14ac:dyDescent="0.3">
      <c r="A991" s="831" t="s">
        <v>3549</v>
      </c>
      <c r="B991" s="832" t="s">
        <v>2924</v>
      </c>
      <c r="C991" s="832" t="s">
        <v>2919</v>
      </c>
      <c r="D991" s="832" t="s">
        <v>3054</v>
      </c>
      <c r="E991" s="832" t="s">
        <v>3038</v>
      </c>
      <c r="F991" s="849">
        <v>1</v>
      </c>
      <c r="G991" s="849">
        <v>178</v>
      </c>
      <c r="H991" s="849"/>
      <c r="I991" s="849">
        <v>178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3549</v>
      </c>
      <c r="B992" s="832" t="s">
        <v>2924</v>
      </c>
      <c r="C992" s="832" t="s">
        <v>2919</v>
      </c>
      <c r="D992" s="832" t="s">
        <v>3045</v>
      </c>
      <c r="E992" s="832" t="s">
        <v>3043</v>
      </c>
      <c r="F992" s="849">
        <v>3</v>
      </c>
      <c r="G992" s="849">
        <v>1140</v>
      </c>
      <c r="H992" s="849"/>
      <c r="I992" s="849">
        <v>380</v>
      </c>
      <c r="J992" s="849"/>
      <c r="K992" s="849"/>
      <c r="L992" s="849"/>
      <c r="M992" s="849"/>
      <c r="N992" s="849">
        <v>3</v>
      </c>
      <c r="O992" s="849">
        <v>1143</v>
      </c>
      <c r="P992" s="837"/>
      <c r="Q992" s="850">
        <v>381</v>
      </c>
    </row>
    <row r="993" spans="1:17" ht="14.4" customHeight="1" x14ac:dyDescent="0.3">
      <c r="A993" s="831" t="s">
        <v>3549</v>
      </c>
      <c r="B993" s="832" t="s">
        <v>2924</v>
      </c>
      <c r="C993" s="832" t="s">
        <v>2919</v>
      </c>
      <c r="D993" s="832" t="s">
        <v>3045</v>
      </c>
      <c r="E993" s="832" t="s">
        <v>3044</v>
      </c>
      <c r="F993" s="849"/>
      <c r="G993" s="849"/>
      <c r="H993" s="849"/>
      <c r="I993" s="849"/>
      <c r="J993" s="849">
        <v>1</v>
      </c>
      <c r="K993" s="849">
        <v>380</v>
      </c>
      <c r="L993" s="849">
        <v>1</v>
      </c>
      <c r="M993" s="849">
        <v>380</v>
      </c>
      <c r="N993" s="849">
        <v>6</v>
      </c>
      <c r="O993" s="849">
        <v>2286</v>
      </c>
      <c r="P993" s="837">
        <v>6.0157894736842108</v>
      </c>
      <c r="Q993" s="850">
        <v>381</v>
      </c>
    </row>
    <row r="994" spans="1:17" ht="14.4" customHeight="1" x14ac:dyDescent="0.3">
      <c r="A994" s="831" t="s">
        <v>3549</v>
      </c>
      <c r="B994" s="832" t="s">
        <v>2924</v>
      </c>
      <c r="C994" s="832" t="s">
        <v>2919</v>
      </c>
      <c r="D994" s="832" t="s">
        <v>3005</v>
      </c>
      <c r="E994" s="832" t="s">
        <v>3006</v>
      </c>
      <c r="F994" s="849">
        <v>1</v>
      </c>
      <c r="G994" s="849">
        <v>618</v>
      </c>
      <c r="H994" s="849"/>
      <c r="I994" s="849">
        <v>618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" customHeight="1" x14ac:dyDescent="0.3">
      <c r="A995" s="831" t="s">
        <v>3550</v>
      </c>
      <c r="B995" s="832" t="s">
        <v>2924</v>
      </c>
      <c r="C995" s="832" t="s">
        <v>2949</v>
      </c>
      <c r="D995" s="832" t="s">
        <v>3016</v>
      </c>
      <c r="E995" s="832" t="s">
        <v>3017</v>
      </c>
      <c r="F995" s="849">
        <v>2</v>
      </c>
      <c r="G995" s="849">
        <v>1809.5</v>
      </c>
      <c r="H995" s="849">
        <v>2</v>
      </c>
      <c r="I995" s="849">
        <v>904.75</v>
      </c>
      <c r="J995" s="849">
        <v>1</v>
      </c>
      <c r="K995" s="849">
        <v>904.75</v>
      </c>
      <c r="L995" s="849">
        <v>1</v>
      </c>
      <c r="M995" s="849">
        <v>904.75</v>
      </c>
      <c r="N995" s="849">
        <v>3</v>
      </c>
      <c r="O995" s="849">
        <v>2714.25</v>
      </c>
      <c r="P995" s="837">
        <v>3</v>
      </c>
      <c r="Q995" s="850">
        <v>904.75</v>
      </c>
    </row>
    <row r="996" spans="1:17" ht="14.4" customHeight="1" x14ac:dyDescent="0.3">
      <c r="A996" s="831" t="s">
        <v>3550</v>
      </c>
      <c r="B996" s="832" t="s">
        <v>2924</v>
      </c>
      <c r="C996" s="832" t="s">
        <v>2919</v>
      </c>
      <c r="D996" s="832" t="s">
        <v>2978</v>
      </c>
      <c r="E996" s="832" t="s">
        <v>2979</v>
      </c>
      <c r="F996" s="849">
        <v>41</v>
      </c>
      <c r="G996" s="849">
        <v>10291</v>
      </c>
      <c r="H996" s="849">
        <v>1</v>
      </c>
      <c r="I996" s="849">
        <v>251</v>
      </c>
      <c r="J996" s="849">
        <v>41</v>
      </c>
      <c r="K996" s="849">
        <v>10291</v>
      </c>
      <c r="L996" s="849">
        <v>1</v>
      </c>
      <c r="M996" s="849">
        <v>251</v>
      </c>
      <c r="N996" s="849">
        <v>48</v>
      </c>
      <c r="O996" s="849">
        <v>12096</v>
      </c>
      <c r="P996" s="837">
        <v>1.1753959770673403</v>
      </c>
      <c r="Q996" s="850">
        <v>252</v>
      </c>
    </row>
    <row r="997" spans="1:17" ht="14.4" customHeight="1" x14ac:dyDescent="0.3">
      <c r="A997" s="831" t="s">
        <v>3550</v>
      </c>
      <c r="B997" s="832" t="s">
        <v>2924</v>
      </c>
      <c r="C997" s="832" t="s">
        <v>2919</v>
      </c>
      <c r="D997" s="832" t="s">
        <v>2978</v>
      </c>
      <c r="E997" s="832" t="s">
        <v>2980</v>
      </c>
      <c r="F997" s="849">
        <v>43</v>
      </c>
      <c r="G997" s="849">
        <v>10793</v>
      </c>
      <c r="H997" s="849">
        <v>1.1621621621621621</v>
      </c>
      <c r="I997" s="849">
        <v>251</v>
      </c>
      <c r="J997" s="849">
        <v>37</v>
      </c>
      <c r="K997" s="849">
        <v>9287</v>
      </c>
      <c r="L997" s="849">
        <v>1</v>
      </c>
      <c r="M997" s="849">
        <v>251</v>
      </c>
      <c r="N997" s="849">
        <v>57</v>
      </c>
      <c r="O997" s="849">
        <v>14364</v>
      </c>
      <c r="P997" s="837">
        <v>1.5466781522558415</v>
      </c>
      <c r="Q997" s="850">
        <v>252</v>
      </c>
    </row>
    <row r="998" spans="1:17" ht="14.4" customHeight="1" x14ac:dyDescent="0.3">
      <c r="A998" s="831" t="s">
        <v>3550</v>
      </c>
      <c r="B998" s="832" t="s">
        <v>2924</v>
      </c>
      <c r="C998" s="832" t="s">
        <v>2919</v>
      </c>
      <c r="D998" s="832" t="s">
        <v>3018</v>
      </c>
      <c r="E998" s="832" t="s">
        <v>3019</v>
      </c>
      <c r="F998" s="849">
        <v>30</v>
      </c>
      <c r="G998" s="849">
        <v>3780</v>
      </c>
      <c r="H998" s="849">
        <v>0.9375</v>
      </c>
      <c r="I998" s="849">
        <v>126</v>
      </c>
      <c r="J998" s="849">
        <v>32</v>
      </c>
      <c r="K998" s="849">
        <v>4032</v>
      </c>
      <c r="L998" s="849">
        <v>1</v>
      </c>
      <c r="M998" s="849">
        <v>126</v>
      </c>
      <c r="N998" s="849">
        <v>31</v>
      </c>
      <c r="O998" s="849">
        <v>3937</v>
      </c>
      <c r="P998" s="837">
        <v>0.97643849206349209</v>
      </c>
      <c r="Q998" s="850">
        <v>127</v>
      </c>
    </row>
    <row r="999" spans="1:17" ht="14.4" customHeight="1" x14ac:dyDescent="0.3">
      <c r="A999" s="831" t="s">
        <v>3550</v>
      </c>
      <c r="B999" s="832" t="s">
        <v>2924</v>
      </c>
      <c r="C999" s="832" t="s">
        <v>2919</v>
      </c>
      <c r="D999" s="832" t="s">
        <v>3018</v>
      </c>
      <c r="E999" s="832" t="s">
        <v>3020</v>
      </c>
      <c r="F999" s="849">
        <v>27</v>
      </c>
      <c r="G999" s="849">
        <v>3402</v>
      </c>
      <c r="H999" s="849">
        <v>1.08</v>
      </c>
      <c r="I999" s="849">
        <v>126</v>
      </c>
      <c r="J999" s="849">
        <v>25</v>
      </c>
      <c r="K999" s="849">
        <v>3150</v>
      </c>
      <c r="L999" s="849">
        <v>1</v>
      </c>
      <c r="M999" s="849">
        <v>126</v>
      </c>
      <c r="N999" s="849">
        <v>56</v>
      </c>
      <c r="O999" s="849">
        <v>7112</v>
      </c>
      <c r="P999" s="837">
        <v>2.2577777777777777</v>
      </c>
      <c r="Q999" s="850">
        <v>127</v>
      </c>
    </row>
    <row r="1000" spans="1:17" ht="14.4" customHeight="1" x14ac:dyDescent="0.3">
      <c r="A1000" s="831" t="s">
        <v>3550</v>
      </c>
      <c r="B1000" s="832" t="s">
        <v>2924</v>
      </c>
      <c r="C1000" s="832" t="s">
        <v>2919</v>
      </c>
      <c r="D1000" s="832" t="s">
        <v>3023</v>
      </c>
      <c r="E1000" s="832" t="s">
        <v>3024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5</v>
      </c>
      <c r="O1000" s="849">
        <v>2480</v>
      </c>
      <c r="P1000" s="837"/>
      <c r="Q1000" s="850">
        <v>496</v>
      </c>
    </row>
    <row r="1001" spans="1:17" ht="14.4" customHeight="1" x14ac:dyDescent="0.3">
      <c r="A1001" s="831" t="s">
        <v>3550</v>
      </c>
      <c r="B1001" s="832" t="s">
        <v>2924</v>
      </c>
      <c r="C1001" s="832" t="s">
        <v>2919</v>
      </c>
      <c r="D1001" s="832" t="s">
        <v>3023</v>
      </c>
      <c r="E1001" s="832" t="s">
        <v>3025</v>
      </c>
      <c r="F1001" s="849">
        <v>1</v>
      </c>
      <c r="G1001" s="849">
        <v>495</v>
      </c>
      <c r="H1001" s="849"/>
      <c r="I1001" s="849">
        <v>495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3550</v>
      </c>
      <c r="B1002" s="832" t="s">
        <v>2924</v>
      </c>
      <c r="C1002" s="832" t="s">
        <v>2919</v>
      </c>
      <c r="D1002" s="832" t="s">
        <v>3026</v>
      </c>
      <c r="E1002" s="832" t="s">
        <v>3024</v>
      </c>
      <c r="F1002" s="849">
        <v>4</v>
      </c>
      <c r="G1002" s="849">
        <v>2272</v>
      </c>
      <c r="H1002" s="849"/>
      <c r="I1002" s="849">
        <v>568</v>
      </c>
      <c r="J1002" s="849"/>
      <c r="K1002" s="849"/>
      <c r="L1002" s="849"/>
      <c r="M1002" s="849"/>
      <c r="N1002" s="849">
        <v>4</v>
      </c>
      <c r="O1002" s="849">
        <v>2276</v>
      </c>
      <c r="P1002" s="837"/>
      <c r="Q1002" s="850">
        <v>569</v>
      </c>
    </row>
    <row r="1003" spans="1:17" ht="14.4" customHeight="1" x14ac:dyDescent="0.3">
      <c r="A1003" s="831" t="s">
        <v>3550</v>
      </c>
      <c r="B1003" s="832" t="s">
        <v>2924</v>
      </c>
      <c r="C1003" s="832" t="s">
        <v>2919</v>
      </c>
      <c r="D1003" s="832" t="s">
        <v>3026</v>
      </c>
      <c r="E1003" s="832" t="s">
        <v>3025</v>
      </c>
      <c r="F1003" s="849"/>
      <c r="G1003" s="849"/>
      <c r="H1003" s="849"/>
      <c r="I1003" s="849"/>
      <c r="J1003" s="849">
        <v>1</v>
      </c>
      <c r="K1003" s="849">
        <v>568</v>
      </c>
      <c r="L1003" s="849">
        <v>1</v>
      </c>
      <c r="M1003" s="849">
        <v>568</v>
      </c>
      <c r="N1003" s="849">
        <v>1</v>
      </c>
      <c r="O1003" s="849">
        <v>569</v>
      </c>
      <c r="P1003" s="837">
        <v>1.0017605633802817</v>
      </c>
      <c r="Q1003" s="850">
        <v>569</v>
      </c>
    </row>
    <row r="1004" spans="1:17" ht="14.4" customHeight="1" x14ac:dyDescent="0.3">
      <c r="A1004" s="831" t="s">
        <v>3550</v>
      </c>
      <c r="B1004" s="832" t="s">
        <v>2924</v>
      </c>
      <c r="C1004" s="832" t="s">
        <v>2919</v>
      </c>
      <c r="D1004" s="832" t="s">
        <v>3087</v>
      </c>
      <c r="E1004" s="832" t="s">
        <v>3088</v>
      </c>
      <c r="F1004" s="849">
        <v>113</v>
      </c>
      <c r="G1004" s="849">
        <v>92434</v>
      </c>
      <c r="H1004" s="849">
        <v>1.3294117647058823</v>
      </c>
      <c r="I1004" s="849">
        <v>818</v>
      </c>
      <c r="J1004" s="849">
        <v>85</v>
      </c>
      <c r="K1004" s="849">
        <v>69530</v>
      </c>
      <c r="L1004" s="849">
        <v>1</v>
      </c>
      <c r="M1004" s="849">
        <v>818</v>
      </c>
      <c r="N1004" s="849">
        <v>108</v>
      </c>
      <c r="O1004" s="849">
        <v>88452</v>
      </c>
      <c r="P1004" s="837">
        <v>1.2721415216453329</v>
      </c>
      <c r="Q1004" s="850">
        <v>819</v>
      </c>
    </row>
    <row r="1005" spans="1:17" ht="14.4" customHeight="1" x14ac:dyDescent="0.3">
      <c r="A1005" s="831" t="s">
        <v>3550</v>
      </c>
      <c r="B1005" s="832" t="s">
        <v>2924</v>
      </c>
      <c r="C1005" s="832" t="s">
        <v>2919</v>
      </c>
      <c r="D1005" s="832" t="s">
        <v>3087</v>
      </c>
      <c r="E1005" s="832" t="s">
        <v>3089</v>
      </c>
      <c r="F1005" s="849">
        <v>108</v>
      </c>
      <c r="G1005" s="849">
        <v>88344</v>
      </c>
      <c r="H1005" s="849">
        <v>0.93913043478260871</v>
      </c>
      <c r="I1005" s="849">
        <v>818</v>
      </c>
      <c r="J1005" s="849">
        <v>115</v>
      </c>
      <c r="K1005" s="849">
        <v>94070</v>
      </c>
      <c r="L1005" s="849">
        <v>1</v>
      </c>
      <c r="M1005" s="849">
        <v>818</v>
      </c>
      <c r="N1005" s="849">
        <v>136</v>
      </c>
      <c r="O1005" s="849">
        <v>111384</v>
      </c>
      <c r="P1005" s="837">
        <v>1.1840544275539493</v>
      </c>
      <c r="Q1005" s="850">
        <v>819</v>
      </c>
    </row>
    <row r="1006" spans="1:17" ht="14.4" customHeight="1" x14ac:dyDescent="0.3">
      <c r="A1006" s="831" t="s">
        <v>3550</v>
      </c>
      <c r="B1006" s="832" t="s">
        <v>2924</v>
      </c>
      <c r="C1006" s="832" t="s">
        <v>2919</v>
      </c>
      <c r="D1006" s="832" t="s">
        <v>3029</v>
      </c>
      <c r="E1006" s="832" t="s">
        <v>3031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1</v>
      </c>
      <c r="O1006" s="849">
        <v>464</v>
      </c>
      <c r="P1006" s="837"/>
      <c r="Q1006" s="850">
        <v>464</v>
      </c>
    </row>
    <row r="1007" spans="1:17" ht="14.4" customHeight="1" x14ac:dyDescent="0.3">
      <c r="A1007" s="831" t="s">
        <v>3550</v>
      </c>
      <c r="B1007" s="832" t="s">
        <v>2924</v>
      </c>
      <c r="C1007" s="832" t="s">
        <v>2919</v>
      </c>
      <c r="D1007" s="832" t="s">
        <v>3036</v>
      </c>
      <c r="E1007" s="832" t="s">
        <v>3037</v>
      </c>
      <c r="F1007" s="849">
        <v>27</v>
      </c>
      <c r="G1007" s="849">
        <v>5805</v>
      </c>
      <c r="H1007" s="849">
        <v>1.173913043478261</v>
      </c>
      <c r="I1007" s="849">
        <v>215</v>
      </c>
      <c r="J1007" s="849">
        <v>23</v>
      </c>
      <c r="K1007" s="849">
        <v>4945</v>
      </c>
      <c r="L1007" s="849">
        <v>1</v>
      </c>
      <c r="M1007" s="849">
        <v>215</v>
      </c>
      <c r="N1007" s="849">
        <v>23</v>
      </c>
      <c r="O1007" s="849">
        <v>4945</v>
      </c>
      <c r="P1007" s="837">
        <v>1</v>
      </c>
      <c r="Q1007" s="850">
        <v>215</v>
      </c>
    </row>
    <row r="1008" spans="1:17" ht="14.4" customHeight="1" x14ac:dyDescent="0.3">
      <c r="A1008" s="831" t="s">
        <v>3550</v>
      </c>
      <c r="B1008" s="832" t="s">
        <v>2924</v>
      </c>
      <c r="C1008" s="832" t="s">
        <v>2919</v>
      </c>
      <c r="D1008" s="832" t="s">
        <v>3036</v>
      </c>
      <c r="E1008" s="832" t="s">
        <v>3038</v>
      </c>
      <c r="F1008" s="849">
        <v>24</v>
      </c>
      <c r="G1008" s="849">
        <v>5160</v>
      </c>
      <c r="H1008" s="849">
        <v>1.0909090909090908</v>
      </c>
      <c r="I1008" s="849">
        <v>215</v>
      </c>
      <c r="J1008" s="849">
        <v>22</v>
      </c>
      <c r="K1008" s="849">
        <v>4730</v>
      </c>
      <c r="L1008" s="849">
        <v>1</v>
      </c>
      <c r="M1008" s="849">
        <v>215</v>
      </c>
      <c r="N1008" s="849">
        <v>35</v>
      </c>
      <c r="O1008" s="849">
        <v>7525</v>
      </c>
      <c r="P1008" s="837">
        <v>1.5909090909090908</v>
      </c>
      <c r="Q1008" s="850">
        <v>215</v>
      </c>
    </row>
    <row r="1009" spans="1:17" ht="14.4" customHeight="1" x14ac:dyDescent="0.3">
      <c r="A1009" s="831" t="s">
        <v>3550</v>
      </c>
      <c r="B1009" s="832" t="s">
        <v>2924</v>
      </c>
      <c r="C1009" s="832" t="s">
        <v>2919</v>
      </c>
      <c r="D1009" s="832" t="s">
        <v>3039</v>
      </c>
      <c r="E1009" s="832" t="s">
        <v>3040</v>
      </c>
      <c r="F1009" s="849">
        <v>126</v>
      </c>
      <c r="G1009" s="849">
        <v>10710</v>
      </c>
      <c r="H1009" s="849">
        <v>1.2115384615384615</v>
      </c>
      <c r="I1009" s="849">
        <v>85</v>
      </c>
      <c r="J1009" s="849">
        <v>104</v>
      </c>
      <c r="K1009" s="849">
        <v>8840</v>
      </c>
      <c r="L1009" s="849">
        <v>1</v>
      </c>
      <c r="M1009" s="849">
        <v>85</v>
      </c>
      <c r="N1009" s="849">
        <v>135</v>
      </c>
      <c r="O1009" s="849">
        <v>11610</v>
      </c>
      <c r="P1009" s="837">
        <v>1.3133484162895928</v>
      </c>
      <c r="Q1009" s="850">
        <v>86</v>
      </c>
    </row>
    <row r="1010" spans="1:17" ht="14.4" customHeight="1" x14ac:dyDescent="0.3">
      <c r="A1010" s="831" t="s">
        <v>3550</v>
      </c>
      <c r="B1010" s="832" t="s">
        <v>2924</v>
      </c>
      <c r="C1010" s="832" t="s">
        <v>2919</v>
      </c>
      <c r="D1010" s="832" t="s">
        <v>3039</v>
      </c>
      <c r="E1010" s="832" t="s">
        <v>3041</v>
      </c>
      <c r="F1010" s="849">
        <v>149</v>
      </c>
      <c r="G1010" s="849">
        <v>12665</v>
      </c>
      <c r="H1010" s="849">
        <v>1.1550387596899225</v>
      </c>
      <c r="I1010" s="849">
        <v>85</v>
      </c>
      <c r="J1010" s="849">
        <v>129</v>
      </c>
      <c r="K1010" s="849">
        <v>10965</v>
      </c>
      <c r="L1010" s="849">
        <v>1</v>
      </c>
      <c r="M1010" s="849">
        <v>85</v>
      </c>
      <c r="N1010" s="849">
        <v>179</v>
      </c>
      <c r="O1010" s="849">
        <v>15394</v>
      </c>
      <c r="P1010" s="837">
        <v>1.4039215686274509</v>
      </c>
      <c r="Q1010" s="850">
        <v>86</v>
      </c>
    </row>
    <row r="1011" spans="1:17" ht="14.4" customHeight="1" x14ac:dyDescent="0.3">
      <c r="A1011" s="831" t="s">
        <v>3550</v>
      </c>
      <c r="B1011" s="832" t="s">
        <v>2924</v>
      </c>
      <c r="C1011" s="832" t="s">
        <v>2919</v>
      </c>
      <c r="D1011" s="832" t="s">
        <v>3104</v>
      </c>
      <c r="E1011" s="832" t="s">
        <v>3105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1</v>
      </c>
      <c r="O1011" s="849">
        <v>720</v>
      </c>
      <c r="P1011" s="837"/>
      <c r="Q1011" s="850">
        <v>720</v>
      </c>
    </row>
    <row r="1012" spans="1:17" ht="14.4" customHeight="1" x14ac:dyDescent="0.3">
      <c r="A1012" s="831" t="s">
        <v>3550</v>
      </c>
      <c r="B1012" s="832" t="s">
        <v>2924</v>
      </c>
      <c r="C1012" s="832" t="s">
        <v>2919</v>
      </c>
      <c r="D1012" s="832" t="s">
        <v>3104</v>
      </c>
      <c r="E1012" s="832" t="s">
        <v>3106</v>
      </c>
      <c r="F1012" s="849">
        <v>1</v>
      </c>
      <c r="G1012" s="849">
        <v>719</v>
      </c>
      <c r="H1012" s="849"/>
      <c r="I1012" s="849">
        <v>719</v>
      </c>
      <c r="J1012" s="849"/>
      <c r="K1012" s="849"/>
      <c r="L1012" s="849"/>
      <c r="M1012" s="849"/>
      <c r="N1012" s="849"/>
      <c r="O1012" s="849"/>
      <c r="P1012" s="837"/>
      <c r="Q1012" s="850"/>
    </row>
    <row r="1013" spans="1:17" ht="14.4" customHeight="1" x14ac:dyDescent="0.3">
      <c r="A1013" s="831" t="s">
        <v>3550</v>
      </c>
      <c r="B1013" s="832" t="s">
        <v>2924</v>
      </c>
      <c r="C1013" s="832" t="s">
        <v>2919</v>
      </c>
      <c r="D1013" s="832" t="s">
        <v>3090</v>
      </c>
      <c r="E1013" s="832" t="s">
        <v>3088</v>
      </c>
      <c r="F1013" s="849"/>
      <c r="G1013" s="849"/>
      <c r="H1013" s="849"/>
      <c r="I1013" s="849"/>
      <c r="J1013" s="849">
        <v>11</v>
      </c>
      <c r="K1013" s="849">
        <v>10472</v>
      </c>
      <c r="L1013" s="849">
        <v>1</v>
      </c>
      <c r="M1013" s="849">
        <v>952</v>
      </c>
      <c r="N1013" s="849">
        <v>22</v>
      </c>
      <c r="O1013" s="849">
        <v>20966</v>
      </c>
      <c r="P1013" s="837">
        <v>2.0021008403361344</v>
      </c>
      <c r="Q1013" s="850">
        <v>953</v>
      </c>
    </row>
    <row r="1014" spans="1:17" ht="14.4" customHeight="1" x14ac:dyDescent="0.3">
      <c r="A1014" s="831" t="s">
        <v>3550</v>
      </c>
      <c r="B1014" s="832" t="s">
        <v>2924</v>
      </c>
      <c r="C1014" s="832" t="s">
        <v>2919</v>
      </c>
      <c r="D1014" s="832" t="s">
        <v>3090</v>
      </c>
      <c r="E1014" s="832" t="s">
        <v>3089</v>
      </c>
      <c r="F1014" s="849"/>
      <c r="G1014" s="849"/>
      <c r="H1014" s="849"/>
      <c r="I1014" s="849"/>
      <c r="J1014" s="849"/>
      <c r="K1014" s="849"/>
      <c r="L1014" s="849"/>
      <c r="M1014" s="849"/>
      <c r="N1014" s="849">
        <v>13</v>
      </c>
      <c r="O1014" s="849">
        <v>12389</v>
      </c>
      <c r="P1014" s="837"/>
      <c r="Q1014" s="850">
        <v>953</v>
      </c>
    </row>
    <row r="1015" spans="1:17" ht="14.4" customHeight="1" x14ac:dyDescent="0.3">
      <c r="A1015" s="831" t="s">
        <v>3550</v>
      </c>
      <c r="B1015" s="832" t="s">
        <v>2924</v>
      </c>
      <c r="C1015" s="832" t="s">
        <v>2919</v>
      </c>
      <c r="D1015" s="832" t="s">
        <v>3091</v>
      </c>
      <c r="E1015" s="832" t="s">
        <v>3088</v>
      </c>
      <c r="F1015" s="849">
        <v>5</v>
      </c>
      <c r="G1015" s="849">
        <v>3725</v>
      </c>
      <c r="H1015" s="849">
        <v>1</v>
      </c>
      <c r="I1015" s="849">
        <v>745</v>
      </c>
      <c r="J1015" s="849">
        <v>5</v>
      </c>
      <c r="K1015" s="849">
        <v>3725</v>
      </c>
      <c r="L1015" s="849">
        <v>1</v>
      </c>
      <c r="M1015" s="849">
        <v>745</v>
      </c>
      <c r="N1015" s="849"/>
      <c r="O1015" s="849"/>
      <c r="P1015" s="837"/>
      <c r="Q1015" s="850"/>
    </row>
    <row r="1016" spans="1:17" ht="14.4" customHeight="1" x14ac:dyDescent="0.3">
      <c r="A1016" s="831" t="s">
        <v>3550</v>
      </c>
      <c r="B1016" s="832" t="s">
        <v>2924</v>
      </c>
      <c r="C1016" s="832" t="s">
        <v>2919</v>
      </c>
      <c r="D1016" s="832" t="s">
        <v>3091</v>
      </c>
      <c r="E1016" s="832" t="s">
        <v>3089</v>
      </c>
      <c r="F1016" s="849">
        <v>24</v>
      </c>
      <c r="G1016" s="849">
        <v>17880</v>
      </c>
      <c r="H1016" s="849">
        <v>1.8461538461538463</v>
      </c>
      <c r="I1016" s="849">
        <v>745</v>
      </c>
      <c r="J1016" s="849">
        <v>13</v>
      </c>
      <c r="K1016" s="849">
        <v>9685</v>
      </c>
      <c r="L1016" s="849">
        <v>1</v>
      </c>
      <c r="M1016" s="849">
        <v>745</v>
      </c>
      <c r="N1016" s="849">
        <v>30</v>
      </c>
      <c r="O1016" s="849">
        <v>22380</v>
      </c>
      <c r="P1016" s="837">
        <v>2.3107898812596801</v>
      </c>
      <c r="Q1016" s="850">
        <v>746</v>
      </c>
    </row>
    <row r="1017" spans="1:17" ht="14.4" customHeight="1" x14ac:dyDescent="0.3">
      <c r="A1017" s="831" t="s">
        <v>3550</v>
      </c>
      <c r="B1017" s="832" t="s">
        <v>2924</v>
      </c>
      <c r="C1017" s="832" t="s">
        <v>2919</v>
      </c>
      <c r="D1017" s="832" t="s">
        <v>3092</v>
      </c>
      <c r="E1017" s="832" t="s">
        <v>3093</v>
      </c>
      <c r="F1017" s="849"/>
      <c r="G1017" s="849"/>
      <c r="H1017" s="849"/>
      <c r="I1017" s="849"/>
      <c r="J1017" s="849">
        <v>6</v>
      </c>
      <c r="K1017" s="849">
        <v>3258</v>
      </c>
      <c r="L1017" s="849">
        <v>1</v>
      </c>
      <c r="M1017" s="849">
        <v>543</v>
      </c>
      <c r="N1017" s="849"/>
      <c r="O1017" s="849"/>
      <c r="P1017" s="837"/>
      <c r="Q1017" s="850"/>
    </row>
    <row r="1018" spans="1:17" ht="14.4" customHeight="1" x14ac:dyDescent="0.3">
      <c r="A1018" s="831" t="s">
        <v>3550</v>
      </c>
      <c r="B1018" s="832" t="s">
        <v>2924</v>
      </c>
      <c r="C1018" s="832" t="s">
        <v>2919</v>
      </c>
      <c r="D1018" s="832" t="s">
        <v>3042</v>
      </c>
      <c r="E1018" s="832" t="s">
        <v>3044</v>
      </c>
      <c r="F1018" s="849">
        <v>5</v>
      </c>
      <c r="G1018" s="849">
        <v>1535</v>
      </c>
      <c r="H1018" s="849">
        <v>5</v>
      </c>
      <c r="I1018" s="849">
        <v>307</v>
      </c>
      <c r="J1018" s="849">
        <v>1</v>
      </c>
      <c r="K1018" s="849">
        <v>307</v>
      </c>
      <c r="L1018" s="849">
        <v>1</v>
      </c>
      <c r="M1018" s="849">
        <v>307</v>
      </c>
      <c r="N1018" s="849"/>
      <c r="O1018" s="849"/>
      <c r="P1018" s="837"/>
      <c r="Q1018" s="850"/>
    </row>
    <row r="1019" spans="1:17" ht="14.4" customHeight="1" x14ac:dyDescent="0.3">
      <c r="A1019" s="831" t="s">
        <v>3550</v>
      </c>
      <c r="B1019" s="832" t="s">
        <v>2924</v>
      </c>
      <c r="C1019" s="832" t="s">
        <v>2919</v>
      </c>
      <c r="D1019" s="832" t="s">
        <v>3054</v>
      </c>
      <c r="E1019" s="832" t="s">
        <v>3037</v>
      </c>
      <c r="F1019" s="849">
        <v>2</v>
      </c>
      <c r="G1019" s="849">
        <v>356</v>
      </c>
      <c r="H1019" s="849">
        <v>2</v>
      </c>
      <c r="I1019" s="849">
        <v>178</v>
      </c>
      <c r="J1019" s="849">
        <v>1</v>
      </c>
      <c r="K1019" s="849">
        <v>178</v>
      </c>
      <c r="L1019" s="849">
        <v>1</v>
      </c>
      <c r="M1019" s="849">
        <v>178</v>
      </c>
      <c r="N1019" s="849">
        <v>1</v>
      </c>
      <c r="O1019" s="849">
        <v>179</v>
      </c>
      <c r="P1019" s="837">
        <v>1.0056179775280898</v>
      </c>
      <c r="Q1019" s="850">
        <v>179</v>
      </c>
    </row>
    <row r="1020" spans="1:17" ht="14.4" customHeight="1" x14ac:dyDescent="0.3">
      <c r="A1020" s="831" t="s">
        <v>3550</v>
      </c>
      <c r="B1020" s="832" t="s">
        <v>2924</v>
      </c>
      <c r="C1020" s="832" t="s">
        <v>2919</v>
      </c>
      <c r="D1020" s="832" t="s">
        <v>3054</v>
      </c>
      <c r="E1020" s="832" t="s">
        <v>3038</v>
      </c>
      <c r="F1020" s="849">
        <v>7</v>
      </c>
      <c r="G1020" s="849">
        <v>1246</v>
      </c>
      <c r="H1020" s="849">
        <v>7</v>
      </c>
      <c r="I1020" s="849">
        <v>178</v>
      </c>
      <c r="J1020" s="849">
        <v>1</v>
      </c>
      <c r="K1020" s="849">
        <v>178</v>
      </c>
      <c r="L1020" s="849">
        <v>1</v>
      </c>
      <c r="M1020" s="849">
        <v>178</v>
      </c>
      <c r="N1020" s="849">
        <v>6</v>
      </c>
      <c r="O1020" s="849">
        <v>1074</v>
      </c>
      <c r="P1020" s="837">
        <v>6.0337078651685392</v>
      </c>
      <c r="Q1020" s="850">
        <v>179</v>
      </c>
    </row>
    <row r="1021" spans="1:17" ht="14.4" customHeight="1" x14ac:dyDescent="0.3">
      <c r="A1021" s="831" t="s">
        <v>3550</v>
      </c>
      <c r="B1021" s="832" t="s">
        <v>2924</v>
      </c>
      <c r="C1021" s="832" t="s">
        <v>2919</v>
      </c>
      <c r="D1021" s="832" t="s">
        <v>3045</v>
      </c>
      <c r="E1021" s="832" t="s">
        <v>3043</v>
      </c>
      <c r="F1021" s="849">
        <v>2</v>
      </c>
      <c r="G1021" s="849">
        <v>760</v>
      </c>
      <c r="H1021" s="849">
        <v>0.16666666666666666</v>
      </c>
      <c r="I1021" s="849">
        <v>380</v>
      </c>
      <c r="J1021" s="849">
        <v>12</v>
      </c>
      <c r="K1021" s="849">
        <v>4560</v>
      </c>
      <c r="L1021" s="849">
        <v>1</v>
      </c>
      <c r="M1021" s="849">
        <v>380</v>
      </c>
      <c r="N1021" s="849">
        <v>7</v>
      </c>
      <c r="O1021" s="849">
        <v>2667</v>
      </c>
      <c r="P1021" s="837">
        <v>0.58486842105263159</v>
      </c>
      <c r="Q1021" s="850">
        <v>381</v>
      </c>
    </row>
    <row r="1022" spans="1:17" ht="14.4" customHeight="1" x14ac:dyDescent="0.3">
      <c r="A1022" s="831" t="s">
        <v>3550</v>
      </c>
      <c r="B1022" s="832" t="s">
        <v>2924</v>
      </c>
      <c r="C1022" s="832" t="s">
        <v>2919</v>
      </c>
      <c r="D1022" s="832" t="s">
        <v>3045</v>
      </c>
      <c r="E1022" s="832" t="s">
        <v>3044</v>
      </c>
      <c r="F1022" s="849"/>
      <c r="G1022" s="849"/>
      <c r="H1022" s="849"/>
      <c r="I1022" s="849"/>
      <c r="J1022" s="849">
        <v>4</v>
      </c>
      <c r="K1022" s="849">
        <v>1520</v>
      </c>
      <c r="L1022" s="849">
        <v>1</v>
      </c>
      <c r="M1022" s="849">
        <v>380</v>
      </c>
      <c r="N1022" s="849">
        <v>1</v>
      </c>
      <c r="O1022" s="849">
        <v>381</v>
      </c>
      <c r="P1022" s="837">
        <v>0.25065789473684208</v>
      </c>
      <c r="Q1022" s="850">
        <v>381</v>
      </c>
    </row>
    <row r="1023" spans="1:17" ht="14.4" customHeight="1" x14ac:dyDescent="0.3">
      <c r="A1023" s="831" t="s">
        <v>3550</v>
      </c>
      <c r="B1023" s="832" t="s">
        <v>2924</v>
      </c>
      <c r="C1023" s="832" t="s">
        <v>2919</v>
      </c>
      <c r="D1023" s="832" t="s">
        <v>3094</v>
      </c>
      <c r="E1023" s="832" t="s">
        <v>3121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100</v>
      </c>
      <c r="P1023" s="837"/>
      <c r="Q1023" s="850">
        <v>100</v>
      </c>
    </row>
    <row r="1024" spans="1:17" ht="14.4" customHeight="1" x14ac:dyDescent="0.3">
      <c r="A1024" s="831" t="s">
        <v>3550</v>
      </c>
      <c r="B1024" s="832" t="s">
        <v>2924</v>
      </c>
      <c r="C1024" s="832" t="s">
        <v>2919</v>
      </c>
      <c r="D1024" s="832" t="s">
        <v>3123</v>
      </c>
      <c r="E1024" s="832" t="s">
        <v>3088</v>
      </c>
      <c r="F1024" s="849">
        <v>4</v>
      </c>
      <c r="G1024" s="849">
        <v>3516</v>
      </c>
      <c r="H1024" s="849"/>
      <c r="I1024" s="849">
        <v>879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" customHeight="1" x14ac:dyDescent="0.3">
      <c r="A1025" s="831" t="s">
        <v>3550</v>
      </c>
      <c r="B1025" s="832" t="s">
        <v>2924</v>
      </c>
      <c r="C1025" s="832" t="s">
        <v>2919</v>
      </c>
      <c r="D1025" s="832" t="s">
        <v>3123</v>
      </c>
      <c r="E1025" s="832" t="s">
        <v>3089</v>
      </c>
      <c r="F1025" s="849">
        <v>21</v>
      </c>
      <c r="G1025" s="849">
        <v>18459</v>
      </c>
      <c r="H1025" s="849"/>
      <c r="I1025" s="849">
        <v>879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" customHeight="1" x14ac:dyDescent="0.3">
      <c r="A1026" s="831" t="s">
        <v>3550</v>
      </c>
      <c r="B1026" s="832" t="s">
        <v>2924</v>
      </c>
      <c r="C1026" s="832" t="s">
        <v>2919</v>
      </c>
      <c r="D1026" s="832" t="s">
        <v>3050</v>
      </c>
      <c r="E1026" s="832" t="s">
        <v>3022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</v>
      </c>
      <c r="O1026" s="849">
        <v>405</v>
      </c>
      <c r="P1026" s="837"/>
      <c r="Q1026" s="850">
        <v>405</v>
      </c>
    </row>
    <row r="1027" spans="1:17" ht="14.4" customHeight="1" x14ac:dyDescent="0.3">
      <c r="A1027" s="831" t="s">
        <v>3551</v>
      </c>
      <c r="B1027" s="832" t="s">
        <v>2924</v>
      </c>
      <c r="C1027" s="832" t="s">
        <v>2949</v>
      </c>
      <c r="D1027" s="832" t="s">
        <v>2953</v>
      </c>
      <c r="E1027" s="832" t="s">
        <v>2954</v>
      </c>
      <c r="F1027" s="849">
        <v>7</v>
      </c>
      <c r="G1027" s="849">
        <v>1698.4799999999998</v>
      </c>
      <c r="H1027" s="849">
        <v>0.58333333333333326</v>
      </c>
      <c r="I1027" s="849">
        <v>242.63999999999996</v>
      </c>
      <c r="J1027" s="849">
        <v>12</v>
      </c>
      <c r="K1027" s="849">
        <v>2911.68</v>
      </c>
      <c r="L1027" s="849">
        <v>1</v>
      </c>
      <c r="M1027" s="849">
        <v>242.64</v>
      </c>
      <c r="N1027" s="849">
        <v>8</v>
      </c>
      <c r="O1027" s="849">
        <v>1941.12</v>
      </c>
      <c r="P1027" s="837">
        <v>0.66666666666666663</v>
      </c>
      <c r="Q1027" s="850">
        <v>242.64</v>
      </c>
    </row>
    <row r="1028" spans="1:17" ht="14.4" customHeight="1" x14ac:dyDescent="0.3">
      <c r="A1028" s="831" t="s">
        <v>3551</v>
      </c>
      <c r="B1028" s="832" t="s">
        <v>2924</v>
      </c>
      <c r="C1028" s="832" t="s">
        <v>2949</v>
      </c>
      <c r="D1028" s="832" t="s">
        <v>2953</v>
      </c>
      <c r="E1028" s="832" t="s">
        <v>2955</v>
      </c>
      <c r="F1028" s="849">
        <v>12</v>
      </c>
      <c r="G1028" s="849">
        <v>2911.68</v>
      </c>
      <c r="H1028" s="849">
        <v>2</v>
      </c>
      <c r="I1028" s="849">
        <v>242.64</v>
      </c>
      <c r="J1028" s="849">
        <v>6</v>
      </c>
      <c r="K1028" s="849">
        <v>1455.84</v>
      </c>
      <c r="L1028" s="849">
        <v>1</v>
      </c>
      <c r="M1028" s="849">
        <v>242.64</v>
      </c>
      <c r="N1028" s="849">
        <v>4</v>
      </c>
      <c r="O1028" s="849">
        <v>970.56</v>
      </c>
      <c r="P1028" s="837">
        <v>0.66666666666666663</v>
      </c>
      <c r="Q1028" s="850">
        <v>242.64</v>
      </c>
    </row>
    <row r="1029" spans="1:17" ht="14.4" customHeight="1" x14ac:dyDescent="0.3">
      <c r="A1029" s="831" t="s">
        <v>3551</v>
      </c>
      <c r="B1029" s="832" t="s">
        <v>2924</v>
      </c>
      <c r="C1029" s="832" t="s">
        <v>2949</v>
      </c>
      <c r="D1029" s="832" t="s">
        <v>2956</v>
      </c>
      <c r="E1029" s="832" t="s">
        <v>2958</v>
      </c>
      <c r="F1029" s="849">
        <v>2</v>
      </c>
      <c r="G1029" s="849">
        <v>485.28</v>
      </c>
      <c r="H1029" s="849"/>
      <c r="I1029" s="849">
        <v>242.64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" customHeight="1" x14ac:dyDescent="0.3">
      <c r="A1030" s="831" t="s">
        <v>3551</v>
      </c>
      <c r="B1030" s="832" t="s">
        <v>2924</v>
      </c>
      <c r="C1030" s="832" t="s">
        <v>2919</v>
      </c>
      <c r="D1030" s="832" t="s">
        <v>2975</v>
      </c>
      <c r="E1030" s="832" t="s">
        <v>2977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3</v>
      </c>
      <c r="O1030" s="849">
        <v>390</v>
      </c>
      <c r="P1030" s="837"/>
      <c r="Q1030" s="850">
        <v>130</v>
      </c>
    </row>
    <row r="1031" spans="1:17" ht="14.4" customHeight="1" x14ac:dyDescent="0.3">
      <c r="A1031" s="831" t="s">
        <v>3551</v>
      </c>
      <c r="B1031" s="832" t="s">
        <v>2924</v>
      </c>
      <c r="C1031" s="832" t="s">
        <v>2919</v>
      </c>
      <c r="D1031" s="832" t="s">
        <v>2978</v>
      </c>
      <c r="E1031" s="832" t="s">
        <v>2980</v>
      </c>
      <c r="F1031" s="849">
        <v>2</v>
      </c>
      <c r="G1031" s="849">
        <v>502</v>
      </c>
      <c r="H1031" s="849"/>
      <c r="I1031" s="849">
        <v>251</v>
      </c>
      <c r="J1031" s="849"/>
      <c r="K1031" s="849"/>
      <c r="L1031" s="849"/>
      <c r="M1031" s="849"/>
      <c r="N1031" s="849">
        <v>1</v>
      </c>
      <c r="O1031" s="849">
        <v>252</v>
      </c>
      <c r="P1031" s="837"/>
      <c r="Q1031" s="850">
        <v>252</v>
      </c>
    </row>
    <row r="1032" spans="1:17" ht="14.4" customHeight="1" x14ac:dyDescent="0.3">
      <c r="A1032" s="831" t="s">
        <v>3551</v>
      </c>
      <c r="B1032" s="832" t="s">
        <v>2924</v>
      </c>
      <c r="C1032" s="832" t="s">
        <v>2919</v>
      </c>
      <c r="D1032" s="832" t="s">
        <v>2984</v>
      </c>
      <c r="E1032" s="832" t="s">
        <v>2985</v>
      </c>
      <c r="F1032" s="849">
        <v>3</v>
      </c>
      <c r="G1032" s="849">
        <v>1062</v>
      </c>
      <c r="H1032" s="849">
        <v>0.49859154929577465</v>
      </c>
      <c r="I1032" s="849">
        <v>354</v>
      </c>
      <c r="J1032" s="849">
        <v>6</v>
      </c>
      <c r="K1032" s="849">
        <v>2130</v>
      </c>
      <c r="L1032" s="849">
        <v>1</v>
      </c>
      <c r="M1032" s="849">
        <v>355</v>
      </c>
      <c r="N1032" s="849">
        <v>9</v>
      </c>
      <c r="O1032" s="849">
        <v>3195</v>
      </c>
      <c r="P1032" s="837">
        <v>1.5</v>
      </c>
      <c r="Q1032" s="850">
        <v>355</v>
      </c>
    </row>
    <row r="1033" spans="1:17" ht="14.4" customHeight="1" x14ac:dyDescent="0.3">
      <c r="A1033" s="831" t="s">
        <v>3551</v>
      </c>
      <c r="B1033" s="832" t="s">
        <v>2924</v>
      </c>
      <c r="C1033" s="832" t="s">
        <v>2919</v>
      </c>
      <c r="D1033" s="832" t="s">
        <v>2984</v>
      </c>
      <c r="E1033" s="832" t="s">
        <v>2986</v>
      </c>
      <c r="F1033" s="849">
        <v>8</v>
      </c>
      <c r="G1033" s="849">
        <v>2832</v>
      </c>
      <c r="H1033" s="849">
        <v>2.6591549295774648</v>
      </c>
      <c r="I1033" s="849">
        <v>354</v>
      </c>
      <c r="J1033" s="849">
        <v>3</v>
      </c>
      <c r="K1033" s="849">
        <v>1065</v>
      </c>
      <c r="L1033" s="849">
        <v>1</v>
      </c>
      <c r="M1033" s="849">
        <v>355</v>
      </c>
      <c r="N1033" s="849">
        <v>9</v>
      </c>
      <c r="O1033" s="849">
        <v>3195</v>
      </c>
      <c r="P1033" s="837">
        <v>3</v>
      </c>
      <c r="Q1033" s="850">
        <v>355</v>
      </c>
    </row>
    <row r="1034" spans="1:17" ht="14.4" customHeight="1" x14ac:dyDescent="0.3">
      <c r="A1034" s="831" t="s">
        <v>3551</v>
      </c>
      <c r="B1034" s="832" t="s">
        <v>2924</v>
      </c>
      <c r="C1034" s="832" t="s">
        <v>2919</v>
      </c>
      <c r="D1034" s="832" t="s">
        <v>3005</v>
      </c>
      <c r="E1034" s="832" t="s">
        <v>3006</v>
      </c>
      <c r="F1034" s="849"/>
      <c r="G1034" s="849"/>
      <c r="H1034" s="849"/>
      <c r="I1034" s="849"/>
      <c r="J1034" s="849"/>
      <c r="K1034" s="849"/>
      <c r="L1034" s="849"/>
      <c r="M1034" s="849"/>
      <c r="N1034" s="849">
        <v>5</v>
      </c>
      <c r="O1034" s="849">
        <v>3100</v>
      </c>
      <c r="P1034" s="837"/>
      <c r="Q1034" s="850">
        <v>620</v>
      </c>
    </row>
    <row r="1035" spans="1:17" ht="14.4" customHeight="1" x14ac:dyDescent="0.3">
      <c r="A1035" s="831" t="s">
        <v>3551</v>
      </c>
      <c r="B1035" s="832" t="s">
        <v>2924</v>
      </c>
      <c r="C1035" s="832" t="s">
        <v>2919</v>
      </c>
      <c r="D1035" s="832" t="s">
        <v>3007</v>
      </c>
      <c r="E1035" s="832" t="s">
        <v>3008</v>
      </c>
      <c r="F1035" s="849">
        <v>3</v>
      </c>
      <c r="G1035" s="849">
        <v>1119</v>
      </c>
      <c r="H1035" s="849">
        <v>0.5</v>
      </c>
      <c r="I1035" s="849">
        <v>373</v>
      </c>
      <c r="J1035" s="849">
        <v>6</v>
      </c>
      <c r="K1035" s="849">
        <v>2238</v>
      </c>
      <c r="L1035" s="849">
        <v>1</v>
      </c>
      <c r="M1035" s="849">
        <v>373</v>
      </c>
      <c r="N1035" s="849">
        <v>6</v>
      </c>
      <c r="O1035" s="849">
        <v>2244</v>
      </c>
      <c r="P1035" s="837">
        <v>1.0026809651474531</v>
      </c>
      <c r="Q1035" s="850">
        <v>374</v>
      </c>
    </row>
    <row r="1036" spans="1:17" ht="14.4" customHeight="1" x14ac:dyDescent="0.3">
      <c r="A1036" s="831" t="s">
        <v>3551</v>
      </c>
      <c r="B1036" s="832" t="s">
        <v>2924</v>
      </c>
      <c r="C1036" s="832" t="s">
        <v>2919</v>
      </c>
      <c r="D1036" s="832" t="s">
        <v>3007</v>
      </c>
      <c r="E1036" s="832" t="s">
        <v>3009</v>
      </c>
      <c r="F1036" s="849">
        <v>8</v>
      </c>
      <c r="G1036" s="849">
        <v>2984</v>
      </c>
      <c r="H1036" s="849">
        <v>2.6666666666666665</v>
      </c>
      <c r="I1036" s="849">
        <v>373</v>
      </c>
      <c r="J1036" s="849">
        <v>3</v>
      </c>
      <c r="K1036" s="849">
        <v>1119</v>
      </c>
      <c r="L1036" s="849">
        <v>1</v>
      </c>
      <c r="M1036" s="849">
        <v>373</v>
      </c>
      <c r="N1036" s="849">
        <v>3</v>
      </c>
      <c r="O1036" s="849">
        <v>1122</v>
      </c>
      <c r="P1036" s="837">
        <v>1.0026809651474531</v>
      </c>
      <c r="Q1036" s="850">
        <v>374</v>
      </c>
    </row>
    <row r="1037" spans="1:17" ht="14.4" customHeight="1" x14ac:dyDescent="0.3">
      <c r="A1037" s="831" t="s">
        <v>3552</v>
      </c>
      <c r="B1037" s="832" t="s">
        <v>2924</v>
      </c>
      <c r="C1037" s="832" t="s">
        <v>2919</v>
      </c>
      <c r="D1037" s="832" t="s">
        <v>2978</v>
      </c>
      <c r="E1037" s="832" t="s">
        <v>2979</v>
      </c>
      <c r="F1037" s="849">
        <v>2</v>
      </c>
      <c r="G1037" s="849">
        <v>502</v>
      </c>
      <c r="H1037" s="849">
        <v>1</v>
      </c>
      <c r="I1037" s="849">
        <v>251</v>
      </c>
      <c r="J1037" s="849">
        <v>2</v>
      </c>
      <c r="K1037" s="849">
        <v>502</v>
      </c>
      <c r="L1037" s="849">
        <v>1</v>
      </c>
      <c r="M1037" s="849">
        <v>251</v>
      </c>
      <c r="N1037" s="849">
        <v>1</v>
      </c>
      <c r="O1037" s="849">
        <v>252</v>
      </c>
      <c r="P1037" s="837">
        <v>0.50199203187250996</v>
      </c>
      <c r="Q1037" s="850">
        <v>252</v>
      </c>
    </row>
    <row r="1038" spans="1:17" ht="14.4" customHeight="1" x14ac:dyDescent="0.3">
      <c r="A1038" s="831" t="s">
        <v>3552</v>
      </c>
      <c r="B1038" s="832" t="s">
        <v>2924</v>
      </c>
      <c r="C1038" s="832" t="s">
        <v>2919</v>
      </c>
      <c r="D1038" s="832" t="s">
        <v>2978</v>
      </c>
      <c r="E1038" s="832" t="s">
        <v>2980</v>
      </c>
      <c r="F1038" s="849"/>
      <c r="G1038" s="849"/>
      <c r="H1038" s="849"/>
      <c r="I1038" s="849"/>
      <c r="J1038" s="849">
        <v>4</v>
      </c>
      <c r="K1038" s="849">
        <v>1004</v>
      </c>
      <c r="L1038" s="849">
        <v>1</v>
      </c>
      <c r="M1038" s="849">
        <v>251</v>
      </c>
      <c r="N1038" s="849"/>
      <c r="O1038" s="849"/>
      <c r="P1038" s="837"/>
      <c r="Q1038" s="850"/>
    </row>
    <row r="1039" spans="1:17" ht="14.4" customHeight="1" x14ac:dyDescent="0.3">
      <c r="A1039" s="831" t="s">
        <v>3552</v>
      </c>
      <c r="B1039" s="832" t="s">
        <v>2924</v>
      </c>
      <c r="C1039" s="832" t="s">
        <v>2919</v>
      </c>
      <c r="D1039" s="832" t="s">
        <v>2984</v>
      </c>
      <c r="E1039" s="832" t="s">
        <v>2985</v>
      </c>
      <c r="F1039" s="849">
        <v>1</v>
      </c>
      <c r="G1039" s="849">
        <v>354</v>
      </c>
      <c r="H1039" s="849">
        <v>0.49859154929577465</v>
      </c>
      <c r="I1039" s="849">
        <v>354</v>
      </c>
      <c r="J1039" s="849">
        <v>2</v>
      </c>
      <c r="K1039" s="849">
        <v>710</v>
      </c>
      <c r="L1039" s="849">
        <v>1</v>
      </c>
      <c r="M1039" s="849">
        <v>355</v>
      </c>
      <c r="N1039" s="849">
        <v>1</v>
      </c>
      <c r="O1039" s="849">
        <v>355</v>
      </c>
      <c r="P1039" s="837">
        <v>0.5</v>
      </c>
      <c r="Q1039" s="850">
        <v>355</v>
      </c>
    </row>
    <row r="1040" spans="1:17" ht="14.4" customHeight="1" x14ac:dyDescent="0.3">
      <c r="A1040" s="831" t="s">
        <v>3552</v>
      </c>
      <c r="B1040" s="832" t="s">
        <v>2924</v>
      </c>
      <c r="C1040" s="832" t="s">
        <v>2919</v>
      </c>
      <c r="D1040" s="832" t="s">
        <v>3104</v>
      </c>
      <c r="E1040" s="832" t="s">
        <v>3105</v>
      </c>
      <c r="F1040" s="849"/>
      <c r="G1040" s="849"/>
      <c r="H1040" s="849"/>
      <c r="I1040" s="849"/>
      <c r="J1040" s="849">
        <v>2</v>
      </c>
      <c r="K1040" s="849">
        <v>1440</v>
      </c>
      <c r="L1040" s="849">
        <v>1</v>
      </c>
      <c r="M1040" s="849">
        <v>720</v>
      </c>
      <c r="N1040" s="849">
        <v>1</v>
      </c>
      <c r="O1040" s="849">
        <v>720</v>
      </c>
      <c r="P1040" s="837">
        <v>0.5</v>
      </c>
      <c r="Q1040" s="850">
        <v>720</v>
      </c>
    </row>
    <row r="1041" spans="1:17" ht="14.4" customHeight="1" x14ac:dyDescent="0.3">
      <c r="A1041" s="831" t="s">
        <v>3552</v>
      </c>
      <c r="B1041" s="832" t="s">
        <v>2924</v>
      </c>
      <c r="C1041" s="832" t="s">
        <v>2919</v>
      </c>
      <c r="D1041" s="832" t="s">
        <v>3104</v>
      </c>
      <c r="E1041" s="832" t="s">
        <v>3106</v>
      </c>
      <c r="F1041" s="849"/>
      <c r="G1041" s="849"/>
      <c r="H1041" s="849"/>
      <c r="I1041" s="849"/>
      <c r="J1041" s="849">
        <v>4</v>
      </c>
      <c r="K1041" s="849">
        <v>2880</v>
      </c>
      <c r="L1041" s="849">
        <v>1</v>
      </c>
      <c r="M1041" s="849">
        <v>720</v>
      </c>
      <c r="N1041" s="849"/>
      <c r="O1041" s="849"/>
      <c r="P1041" s="837"/>
      <c r="Q1041" s="850"/>
    </row>
    <row r="1042" spans="1:17" ht="14.4" customHeight="1" x14ac:dyDescent="0.3">
      <c r="A1042" s="831" t="s">
        <v>3553</v>
      </c>
      <c r="B1042" s="832" t="s">
        <v>2924</v>
      </c>
      <c r="C1042" s="832" t="s">
        <v>2949</v>
      </c>
      <c r="D1042" s="832" t="s">
        <v>3016</v>
      </c>
      <c r="E1042" s="832" t="s">
        <v>3017</v>
      </c>
      <c r="F1042" s="849">
        <v>15</v>
      </c>
      <c r="G1042" s="849">
        <v>13571.25</v>
      </c>
      <c r="H1042" s="849">
        <v>3</v>
      </c>
      <c r="I1042" s="849">
        <v>904.75</v>
      </c>
      <c r="J1042" s="849">
        <v>5</v>
      </c>
      <c r="K1042" s="849">
        <v>4523.75</v>
      </c>
      <c r="L1042" s="849">
        <v>1</v>
      </c>
      <c r="M1042" s="849">
        <v>904.75</v>
      </c>
      <c r="N1042" s="849">
        <v>10</v>
      </c>
      <c r="O1042" s="849">
        <v>9047.5</v>
      </c>
      <c r="P1042" s="837">
        <v>2</v>
      </c>
      <c r="Q1042" s="850">
        <v>904.75</v>
      </c>
    </row>
    <row r="1043" spans="1:17" ht="14.4" customHeight="1" x14ac:dyDescent="0.3">
      <c r="A1043" s="831" t="s">
        <v>3553</v>
      </c>
      <c r="B1043" s="832" t="s">
        <v>2924</v>
      </c>
      <c r="C1043" s="832" t="s">
        <v>2949</v>
      </c>
      <c r="D1043" s="832" t="s">
        <v>2950</v>
      </c>
      <c r="E1043" s="832" t="s">
        <v>2951</v>
      </c>
      <c r="F1043" s="849">
        <v>1</v>
      </c>
      <c r="G1043" s="849">
        <v>242.64</v>
      </c>
      <c r="H1043" s="849">
        <v>0.5</v>
      </c>
      <c r="I1043" s="849">
        <v>242.64</v>
      </c>
      <c r="J1043" s="849">
        <v>2</v>
      </c>
      <c r="K1043" s="849">
        <v>485.28</v>
      </c>
      <c r="L1043" s="849">
        <v>1</v>
      </c>
      <c r="M1043" s="849">
        <v>242.64</v>
      </c>
      <c r="N1043" s="849"/>
      <c r="O1043" s="849"/>
      <c r="P1043" s="837"/>
      <c r="Q1043" s="850"/>
    </row>
    <row r="1044" spans="1:17" ht="14.4" customHeight="1" x14ac:dyDescent="0.3">
      <c r="A1044" s="831" t="s">
        <v>3553</v>
      </c>
      <c r="B1044" s="832" t="s">
        <v>2924</v>
      </c>
      <c r="C1044" s="832" t="s">
        <v>2949</v>
      </c>
      <c r="D1044" s="832" t="s">
        <v>2950</v>
      </c>
      <c r="E1044" s="832" t="s">
        <v>2952</v>
      </c>
      <c r="F1044" s="849"/>
      <c r="G1044" s="849"/>
      <c r="H1044" s="849"/>
      <c r="I1044" s="849"/>
      <c r="J1044" s="849"/>
      <c r="K1044" s="849"/>
      <c r="L1044" s="849"/>
      <c r="M1044" s="849"/>
      <c r="N1044" s="849">
        <v>1</v>
      </c>
      <c r="O1044" s="849">
        <v>242.64</v>
      </c>
      <c r="P1044" s="837"/>
      <c r="Q1044" s="850">
        <v>242.64</v>
      </c>
    </row>
    <row r="1045" spans="1:17" ht="14.4" customHeight="1" x14ac:dyDescent="0.3">
      <c r="A1045" s="831" t="s">
        <v>3553</v>
      </c>
      <c r="B1045" s="832" t="s">
        <v>2924</v>
      </c>
      <c r="C1045" s="832" t="s">
        <v>2949</v>
      </c>
      <c r="D1045" s="832" t="s">
        <v>2953</v>
      </c>
      <c r="E1045" s="832" t="s">
        <v>2954</v>
      </c>
      <c r="F1045" s="849">
        <v>10</v>
      </c>
      <c r="G1045" s="849">
        <v>2426.3999999999996</v>
      </c>
      <c r="H1045" s="849">
        <v>1.0000000000000002</v>
      </c>
      <c r="I1045" s="849">
        <v>242.63999999999996</v>
      </c>
      <c r="J1045" s="849">
        <v>10</v>
      </c>
      <c r="K1045" s="849">
        <v>2426.3999999999992</v>
      </c>
      <c r="L1045" s="849">
        <v>1</v>
      </c>
      <c r="M1045" s="849">
        <v>242.63999999999993</v>
      </c>
      <c r="N1045" s="849">
        <v>2</v>
      </c>
      <c r="O1045" s="849">
        <v>485.28</v>
      </c>
      <c r="P1045" s="837">
        <v>0.20000000000000007</v>
      </c>
      <c r="Q1045" s="850">
        <v>242.64</v>
      </c>
    </row>
    <row r="1046" spans="1:17" ht="14.4" customHeight="1" x14ac:dyDescent="0.3">
      <c r="A1046" s="831" t="s">
        <v>3553</v>
      </c>
      <c r="B1046" s="832" t="s">
        <v>2924</v>
      </c>
      <c r="C1046" s="832" t="s">
        <v>2949</v>
      </c>
      <c r="D1046" s="832" t="s">
        <v>2953</v>
      </c>
      <c r="E1046" s="832" t="s">
        <v>2955</v>
      </c>
      <c r="F1046" s="849">
        <v>4.0999999999999996</v>
      </c>
      <c r="G1046" s="849">
        <v>994.81000000000006</v>
      </c>
      <c r="H1046" s="849">
        <v>0.21578643691325253</v>
      </c>
      <c r="I1046" s="849">
        <v>242.6365853658537</v>
      </c>
      <c r="J1046" s="849">
        <v>19</v>
      </c>
      <c r="K1046" s="849">
        <v>4610.1599999999989</v>
      </c>
      <c r="L1046" s="849">
        <v>1</v>
      </c>
      <c r="M1046" s="849">
        <v>242.63999999999996</v>
      </c>
      <c r="N1046" s="849">
        <v>7</v>
      </c>
      <c r="O1046" s="849">
        <v>1698.4799999999996</v>
      </c>
      <c r="P1046" s="837">
        <v>0.36842105263157893</v>
      </c>
      <c r="Q1046" s="850">
        <v>242.63999999999993</v>
      </c>
    </row>
    <row r="1047" spans="1:17" ht="14.4" customHeight="1" x14ac:dyDescent="0.3">
      <c r="A1047" s="831" t="s">
        <v>3553</v>
      </c>
      <c r="B1047" s="832" t="s">
        <v>2924</v>
      </c>
      <c r="C1047" s="832" t="s">
        <v>2949</v>
      </c>
      <c r="D1047" s="832" t="s">
        <v>2956</v>
      </c>
      <c r="E1047" s="832" t="s">
        <v>2957</v>
      </c>
      <c r="F1047" s="849"/>
      <c r="G1047" s="849"/>
      <c r="H1047" s="849"/>
      <c r="I1047" s="849"/>
      <c r="J1047" s="849">
        <v>1</v>
      </c>
      <c r="K1047" s="849">
        <v>242.64</v>
      </c>
      <c r="L1047" s="849">
        <v>1</v>
      </c>
      <c r="M1047" s="849">
        <v>242.64</v>
      </c>
      <c r="N1047" s="849"/>
      <c r="O1047" s="849"/>
      <c r="P1047" s="837"/>
      <c r="Q1047" s="850"/>
    </row>
    <row r="1048" spans="1:17" ht="14.4" customHeight="1" x14ac:dyDescent="0.3">
      <c r="A1048" s="831" t="s">
        <v>3553</v>
      </c>
      <c r="B1048" s="832" t="s">
        <v>2924</v>
      </c>
      <c r="C1048" s="832" t="s">
        <v>2949</v>
      </c>
      <c r="D1048" s="832" t="s">
        <v>2956</v>
      </c>
      <c r="E1048" s="832" t="s">
        <v>2958</v>
      </c>
      <c r="F1048" s="849">
        <v>2</v>
      </c>
      <c r="G1048" s="849">
        <v>485.28</v>
      </c>
      <c r="H1048" s="849">
        <v>1</v>
      </c>
      <c r="I1048" s="849">
        <v>242.64</v>
      </c>
      <c r="J1048" s="849">
        <v>2</v>
      </c>
      <c r="K1048" s="849">
        <v>485.28</v>
      </c>
      <c r="L1048" s="849">
        <v>1</v>
      </c>
      <c r="M1048" s="849">
        <v>242.64</v>
      </c>
      <c r="N1048" s="849"/>
      <c r="O1048" s="849"/>
      <c r="P1048" s="837"/>
      <c r="Q1048" s="850"/>
    </row>
    <row r="1049" spans="1:17" ht="14.4" customHeight="1" x14ac:dyDescent="0.3">
      <c r="A1049" s="831" t="s">
        <v>3553</v>
      </c>
      <c r="B1049" s="832" t="s">
        <v>2924</v>
      </c>
      <c r="C1049" s="832" t="s">
        <v>2919</v>
      </c>
      <c r="D1049" s="832" t="s">
        <v>3083</v>
      </c>
      <c r="E1049" s="832" t="s">
        <v>3102</v>
      </c>
      <c r="F1049" s="849">
        <v>2</v>
      </c>
      <c r="G1049" s="849">
        <v>390</v>
      </c>
      <c r="H1049" s="849"/>
      <c r="I1049" s="849">
        <v>195</v>
      </c>
      <c r="J1049" s="849"/>
      <c r="K1049" s="849"/>
      <c r="L1049" s="849"/>
      <c r="M1049" s="849"/>
      <c r="N1049" s="849">
        <v>1</v>
      </c>
      <c r="O1049" s="849">
        <v>196</v>
      </c>
      <c r="P1049" s="837"/>
      <c r="Q1049" s="850">
        <v>196</v>
      </c>
    </row>
    <row r="1050" spans="1:17" ht="14.4" customHeight="1" x14ac:dyDescent="0.3">
      <c r="A1050" s="831" t="s">
        <v>3553</v>
      </c>
      <c r="B1050" s="832" t="s">
        <v>2924</v>
      </c>
      <c r="C1050" s="832" t="s">
        <v>2919</v>
      </c>
      <c r="D1050" s="832" t="s">
        <v>3083</v>
      </c>
      <c r="E1050" s="832" t="s">
        <v>3084</v>
      </c>
      <c r="F1050" s="849">
        <v>4</v>
      </c>
      <c r="G1050" s="849">
        <v>780</v>
      </c>
      <c r="H1050" s="849"/>
      <c r="I1050" s="849">
        <v>195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3553</v>
      </c>
      <c r="B1051" s="832" t="s">
        <v>2924</v>
      </c>
      <c r="C1051" s="832" t="s">
        <v>2919</v>
      </c>
      <c r="D1051" s="832" t="s">
        <v>2969</v>
      </c>
      <c r="E1051" s="832" t="s">
        <v>2970</v>
      </c>
      <c r="F1051" s="849"/>
      <c r="G1051" s="849"/>
      <c r="H1051" s="849"/>
      <c r="I1051" s="849"/>
      <c r="J1051" s="849"/>
      <c r="K1051" s="849"/>
      <c r="L1051" s="849"/>
      <c r="M1051" s="849"/>
      <c r="N1051" s="849">
        <v>1</v>
      </c>
      <c r="O1051" s="849">
        <v>37</v>
      </c>
      <c r="P1051" s="837"/>
      <c r="Q1051" s="850">
        <v>37</v>
      </c>
    </row>
    <row r="1052" spans="1:17" ht="14.4" customHeight="1" x14ac:dyDescent="0.3">
      <c r="A1052" s="831" t="s">
        <v>3553</v>
      </c>
      <c r="B1052" s="832" t="s">
        <v>2924</v>
      </c>
      <c r="C1052" s="832" t="s">
        <v>2919</v>
      </c>
      <c r="D1052" s="832" t="s">
        <v>2978</v>
      </c>
      <c r="E1052" s="832" t="s">
        <v>2979</v>
      </c>
      <c r="F1052" s="849">
        <v>206</v>
      </c>
      <c r="G1052" s="849">
        <v>51706</v>
      </c>
      <c r="H1052" s="849">
        <v>0.98095238095238091</v>
      </c>
      <c r="I1052" s="849">
        <v>251</v>
      </c>
      <c r="J1052" s="849">
        <v>210</v>
      </c>
      <c r="K1052" s="849">
        <v>52710</v>
      </c>
      <c r="L1052" s="849">
        <v>1</v>
      </c>
      <c r="M1052" s="849">
        <v>251</v>
      </c>
      <c r="N1052" s="849">
        <v>222</v>
      </c>
      <c r="O1052" s="849">
        <v>55944</v>
      </c>
      <c r="P1052" s="837">
        <v>1.0613545816733068</v>
      </c>
      <c r="Q1052" s="850">
        <v>252</v>
      </c>
    </row>
    <row r="1053" spans="1:17" ht="14.4" customHeight="1" x14ac:dyDescent="0.3">
      <c r="A1053" s="831" t="s">
        <v>3553</v>
      </c>
      <c r="B1053" s="832" t="s">
        <v>2924</v>
      </c>
      <c r="C1053" s="832" t="s">
        <v>2919</v>
      </c>
      <c r="D1053" s="832" t="s">
        <v>2978</v>
      </c>
      <c r="E1053" s="832" t="s">
        <v>2980</v>
      </c>
      <c r="F1053" s="849">
        <v>223</v>
      </c>
      <c r="G1053" s="849">
        <v>55973</v>
      </c>
      <c r="H1053" s="849">
        <v>0.83520599250936334</v>
      </c>
      <c r="I1053" s="849">
        <v>251</v>
      </c>
      <c r="J1053" s="849">
        <v>267</v>
      </c>
      <c r="K1053" s="849">
        <v>67017</v>
      </c>
      <c r="L1053" s="849">
        <v>1</v>
      </c>
      <c r="M1053" s="849">
        <v>251</v>
      </c>
      <c r="N1053" s="849">
        <v>193</v>
      </c>
      <c r="O1053" s="849">
        <v>48636</v>
      </c>
      <c r="P1053" s="837">
        <v>0.7257263082501455</v>
      </c>
      <c r="Q1053" s="850">
        <v>252</v>
      </c>
    </row>
    <row r="1054" spans="1:17" ht="14.4" customHeight="1" x14ac:dyDescent="0.3">
      <c r="A1054" s="831" t="s">
        <v>3553</v>
      </c>
      <c r="B1054" s="832" t="s">
        <v>2924</v>
      </c>
      <c r="C1054" s="832" t="s">
        <v>2919</v>
      </c>
      <c r="D1054" s="832" t="s">
        <v>3018</v>
      </c>
      <c r="E1054" s="832" t="s">
        <v>3019</v>
      </c>
      <c r="F1054" s="849">
        <v>364</v>
      </c>
      <c r="G1054" s="849">
        <v>45864</v>
      </c>
      <c r="H1054" s="849">
        <v>0.88135593220338981</v>
      </c>
      <c r="I1054" s="849">
        <v>126</v>
      </c>
      <c r="J1054" s="849">
        <v>413</v>
      </c>
      <c r="K1054" s="849">
        <v>52038</v>
      </c>
      <c r="L1054" s="849">
        <v>1</v>
      </c>
      <c r="M1054" s="849">
        <v>126</v>
      </c>
      <c r="N1054" s="849">
        <v>388</v>
      </c>
      <c r="O1054" s="849">
        <v>49276</v>
      </c>
      <c r="P1054" s="837">
        <v>0.94692340212921322</v>
      </c>
      <c r="Q1054" s="850">
        <v>127</v>
      </c>
    </row>
    <row r="1055" spans="1:17" ht="14.4" customHeight="1" x14ac:dyDescent="0.3">
      <c r="A1055" s="831" t="s">
        <v>3553</v>
      </c>
      <c r="B1055" s="832" t="s">
        <v>2924</v>
      </c>
      <c r="C1055" s="832" t="s">
        <v>2919</v>
      </c>
      <c r="D1055" s="832" t="s">
        <v>3018</v>
      </c>
      <c r="E1055" s="832" t="s">
        <v>3020</v>
      </c>
      <c r="F1055" s="849">
        <v>365</v>
      </c>
      <c r="G1055" s="849">
        <v>45990</v>
      </c>
      <c r="H1055" s="849">
        <v>0.87112171837708829</v>
      </c>
      <c r="I1055" s="849">
        <v>126</v>
      </c>
      <c r="J1055" s="849">
        <v>419</v>
      </c>
      <c r="K1055" s="849">
        <v>52794</v>
      </c>
      <c r="L1055" s="849">
        <v>1</v>
      </c>
      <c r="M1055" s="849">
        <v>126</v>
      </c>
      <c r="N1055" s="849">
        <v>319</v>
      </c>
      <c r="O1055" s="849">
        <v>40513</v>
      </c>
      <c r="P1055" s="837">
        <v>0.76737886881084971</v>
      </c>
      <c r="Q1055" s="850">
        <v>127</v>
      </c>
    </row>
    <row r="1056" spans="1:17" ht="14.4" customHeight="1" x14ac:dyDescent="0.3">
      <c r="A1056" s="831" t="s">
        <v>3553</v>
      </c>
      <c r="B1056" s="832" t="s">
        <v>2924</v>
      </c>
      <c r="C1056" s="832" t="s">
        <v>2919</v>
      </c>
      <c r="D1056" s="832" t="s">
        <v>3023</v>
      </c>
      <c r="E1056" s="832" t="s">
        <v>3024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9</v>
      </c>
      <c r="O1056" s="849">
        <v>4464</v>
      </c>
      <c r="P1056" s="837"/>
      <c r="Q1056" s="850">
        <v>496</v>
      </c>
    </row>
    <row r="1057" spans="1:17" ht="14.4" customHeight="1" x14ac:dyDescent="0.3">
      <c r="A1057" s="831" t="s">
        <v>3553</v>
      </c>
      <c r="B1057" s="832" t="s">
        <v>2924</v>
      </c>
      <c r="C1057" s="832" t="s">
        <v>2919</v>
      </c>
      <c r="D1057" s="832" t="s">
        <v>3023</v>
      </c>
      <c r="E1057" s="832" t="s">
        <v>3025</v>
      </c>
      <c r="F1057" s="849"/>
      <c r="G1057" s="849"/>
      <c r="H1057" s="849"/>
      <c r="I1057" s="849"/>
      <c r="J1057" s="849">
        <v>4</v>
      </c>
      <c r="K1057" s="849">
        <v>1980</v>
      </c>
      <c r="L1057" s="849">
        <v>1</v>
      </c>
      <c r="M1057" s="849">
        <v>495</v>
      </c>
      <c r="N1057" s="849"/>
      <c r="O1057" s="849"/>
      <c r="P1057" s="837"/>
      <c r="Q1057" s="850"/>
    </row>
    <row r="1058" spans="1:17" ht="14.4" customHeight="1" x14ac:dyDescent="0.3">
      <c r="A1058" s="831" t="s">
        <v>3553</v>
      </c>
      <c r="B1058" s="832" t="s">
        <v>2924</v>
      </c>
      <c r="C1058" s="832" t="s">
        <v>2919</v>
      </c>
      <c r="D1058" s="832" t="s">
        <v>3103</v>
      </c>
      <c r="E1058" s="832" t="s">
        <v>3028</v>
      </c>
      <c r="F1058" s="849">
        <v>26</v>
      </c>
      <c r="G1058" s="849">
        <v>17888</v>
      </c>
      <c r="H1058" s="849">
        <v>0.32500000000000001</v>
      </c>
      <c r="I1058" s="849">
        <v>688</v>
      </c>
      <c r="J1058" s="849">
        <v>80</v>
      </c>
      <c r="K1058" s="849">
        <v>55040</v>
      </c>
      <c r="L1058" s="849">
        <v>1</v>
      </c>
      <c r="M1058" s="849">
        <v>688</v>
      </c>
      <c r="N1058" s="849">
        <v>26</v>
      </c>
      <c r="O1058" s="849">
        <v>17914</v>
      </c>
      <c r="P1058" s="837">
        <v>0.32547238372093024</v>
      </c>
      <c r="Q1058" s="850">
        <v>689</v>
      </c>
    </row>
    <row r="1059" spans="1:17" ht="14.4" customHeight="1" x14ac:dyDescent="0.3">
      <c r="A1059" s="831" t="s">
        <v>3553</v>
      </c>
      <c r="B1059" s="832" t="s">
        <v>2924</v>
      </c>
      <c r="C1059" s="832" t="s">
        <v>2919</v>
      </c>
      <c r="D1059" s="832" t="s">
        <v>3026</v>
      </c>
      <c r="E1059" s="832" t="s">
        <v>3024</v>
      </c>
      <c r="F1059" s="849">
        <v>13</v>
      </c>
      <c r="G1059" s="849">
        <v>7384</v>
      </c>
      <c r="H1059" s="849">
        <v>0.9285714285714286</v>
      </c>
      <c r="I1059" s="849">
        <v>568</v>
      </c>
      <c r="J1059" s="849">
        <v>14</v>
      </c>
      <c r="K1059" s="849">
        <v>7952</v>
      </c>
      <c r="L1059" s="849">
        <v>1</v>
      </c>
      <c r="M1059" s="849">
        <v>568</v>
      </c>
      <c r="N1059" s="849"/>
      <c r="O1059" s="849"/>
      <c r="P1059" s="837"/>
      <c r="Q1059" s="850"/>
    </row>
    <row r="1060" spans="1:17" ht="14.4" customHeight="1" x14ac:dyDescent="0.3">
      <c r="A1060" s="831" t="s">
        <v>3553</v>
      </c>
      <c r="B1060" s="832" t="s">
        <v>2924</v>
      </c>
      <c r="C1060" s="832" t="s">
        <v>2919</v>
      </c>
      <c r="D1060" s="832" t="s">
        <v>3026</v>
      </c>
      <c r="E1060" s="832" t="s">
        <v>3025</v>
      </c>
      <c r="F1060" s="849">
        <v>45</v>
      </c>
      <c r="G1060" s="849">
        <v>25560</v>
      </c>
      <c r="H1060" s="849">
        <v>5.625</v>
      </c>
      <c r="I1060" s="849">
        <v>568</v>
      </c>
      <c r="J1060" s="849">
        <v>8</v>
      </c>
      <c r="K1060" s="849">
        <v>4544</v>
      </c>
      <c r="L1060" s="849">
        <v>1</v>
      </c>
      <c r="M1060" s="849">
        <v>568</v>
      </c>
      <c r="N1060" s="849">
        <v>12</v>
      </c>
      <c r="O1060" s="849">
        <v>6828</v>
      </c>
      <c r="P1060" s="837">
        <v>1.5026408450704225</v>
      </c>
      <c r="Q1060" s="850">
        <v>569</v>
      </c>
    </row>
    <row r="1061" spans="1:17" ht="14.4" customHeight="1" x14ac:dyDescent="0.3">
      <c r="A1061" s="831" t="s">
        <v>3553</v>
      </c>
      <c r="B1061" s="832" t="s">
        <v>2924</v>
      </c>
      <c r="C1061" s="832" t="s">
        <v>2919</v>
      </c>
      <c r="D1061" s="832" t="s">
        <v>3027</v>
      </c>
      <c r="E1061" s="832" t="s">
        <v>3028</v>
      </c>
      <c r="F1061" s="849">
        <v>106</v>
      </c>
      <c r="G1061" s="849">
        <v>80666</v>
      </c>
      <c r="H1061" s="849">
        <v>0.49532710280373832</v>
      </c>
      <c r="I1061" s="849">
        <v>761</v>
      </c>
      <c r="J1061" s="849">
        <v>214</v>
      </c>
      <c r="K1061" s="849">
        <v>162854</v>
      </c>
      <c r="L1061" s="849">
        <v>1</v>
      </c>
      <c r="M1061" s="849">
        <v>761</v>
      </c>
      <c r="N1061" s="849">
        <v>203</v>
      </c>
      <c r="O1061" s="849">
        <v>154686</v>
      </c>
      <c r="P1061" s="837">
        <v>0.94984464612474973</v>
      </c>
      <c r="Q1061" s="850">
        <v>762</v>
      </c>
    </row>
    <row r="1062" spans="1:17" ht="14.4" customHeight="1" x14ac:dyDescent="0.3">
      <c r="A1062" s="831" t="s">
        <v>3553</v>
      </c>
      <c r="B1062" s="832" t="s">
        <v>2924</v>
      </c>
      <c r="C1062" s="832" t="s">
        <v>2919</v>
      </c>
      <c r="D1062" s="832" t="s">
        <v>3087</v>
      </c>
      <c r="E1062" s="832" t="s">
        <v>3088</v>
      </c>
      <c r="F1062" s="849">
        <v>451</v>
      </c>
      <c r="G1062" s="849">
        <v>368918</v>
      </c>
      <c r="H1062" s="849">
        <v>1.1388888888888888</v>
      </c>
      <c r="I1062" s="849">
        <v>818</v>
      </c>
      <c r="J1062" s="849">
        <v>396</v>
      </c>
      <c r="K1062" s="849">
        <v>323928</v>
      </c>
      <c r="L1062" s="849">
        <v>1</v>
      </c>
      <c r="M1062" s="849">
        <v>818</v>
      </c>
      <c r="N1062" s="849">
        <v>261</v>
      </c>
      <c r="O1062" s="849">
        <v>213759</v>
      </c>
      <c r="P1062" s="837">
        <v>0.65989664369859968</v>
      </c>
      <c r="Q1062" s="850">
        <v>819</v>
      </c>
    </row>
    <row r="1063" spans="1:17" ht="14.4" customHeight="1" x14ac:dyDescent="0.3">
      <c r="A1063" s="831" t="s">
        <v>3553</v>
      </c>
      <c r="B1063" s="832" t="s">
        <v>2924</v>
      </c>
      <c r="C1063" s="832" t="s">
        <v>2919</v>
      </c>
      <c r="D1063" s="832" t="s">
        <v>3087</v>
      </c>
      <c r="E1063" s="832" t="s">
        <v>3089</v>
      </c>
      <c r="F1063" s="849">
        <v>384</v>
      </c>
      <c r="G1063" s="849">
        <v>314112</v>
      </c>
      <c r="H1063" s="849">
        <v>1.0847457627118644</v>
      </c>
      <c r="I1063" s="849">
        <v>818</v>
      </c>
      <c r="J1063" s="849">
        <v>354</v>
      </c>
      <c r="K1063" s="849">
        <v>289572</v>
      </c>
      <c r="L1063" s="849">
        <v>1</v>
      </c>
      <c r="M1063" s="849">
        <v>818</v>
      </c>
      <c r="N1063" s="849">
        <v>258</v>
      </c>
      <c r="O1063" s="849">
        <v>211302</v>
      </c>
      <c r="P1063" s="837">
        <v>0.72970452944345443</v>
      </c>
      <c r="Q1063" s="850">
        <v>819</v>
      </c>
    </row>
    <row r="1064" spans="1:17" ht="14.4" customHeight="1" x14ac:dyDescent="0.3">
      <c r="A1064" s="831" t="s">
        <v>3553</v>
      </c>
      <c r="B1064" s="832" t="s">
        <v>2924</v>
      </c>
      <c r="C1064" s="832" t="s">
        <v>2919</v>
      </c>
      <c r="D1064" s="832" t="s">
        <v>3029</v>
      </c>
      <c r="E1064" s="832" t="s">
        <v>3030</v>
      </c>
      <c r="F1064" s="849">
        <v>3</v>
      </c>
      <c r="G1064" s="849">
        <v>1386</v>
      </c>
      <c r="H1064" s="849">
        <v>1.5</v>
      </c>
      <c r="I1064" s="849">
        <v>462</v>
      </c>
      <c r="J1064" s="849">
        <v>2</v>
      </c>
      <c r="K1064" s="849">
        <v>924</v>
      </c>
      <c r="L1064" s="849">
        <v>1</v>
      </c>
      <c r="M1064" s="849">
        <v>462</v>
      </c>
      <c r="N1064" s="849"/>
      <c r="O1064" s="849"/>
      <c r="P1064" s="837"/>
      <c r="Q1064" s="850"/>
    </row>
    <row r="1065" spans="1:17" ht="14.4" customHeight="1" x14ac:dyDescent="0.3">
      <c r="A1065" s="831" t="s">
        <v>3553</v>
      </c>
      <c r="B1065" s="832" t="s">
        <v>2924</v>
      </c>
      <c r="C1065" s="832" t="s">
        <v>2919</v>
      </c>
      <c r="D1065" s="832" t="s">
        <v>3029</v>
      </c>
      <c r="E1065" s="832" t="s">
        <v>3031</v>
      </c>
      <c r="F1065" s="849">
        <v>2</v>
      </c>
      <c r="G1065" s="849">
        <v>924</v>
      </c>
      <c r="H1065" s="849">
        <v>1</v>
      </c>
      <c r="I1065" s="849">
        <v>462</v>
      </c>
      <c r="J1065" s="849">
        <v>2</v>
      </c>
      <c r="K1065" s="849">
        <v>924</v>
      </c>
      <c r="L1065" s="849">
        <v>1</v>
      </c>
      <c r="M1065" s="849">
        <v>462</v>
      </c>
      <c r="N1065" s="849">
        <v>1</v>
      </c>
      <c r="O1065" s="849">
        <v>464</v>
      </c>
      <c r="P1065" s="837">
        <v>0.50216450216450215</v>
      </c>
      <c r="Q1065" s="850">
        <v>464</v>
      </c>
    </row>
    <row r="1066" spans="1:17" ht="14.4" customHeight="1" x14ac:dyDescent="0.3">
      <c r="A1066" s="831" t="s">
        <v>3553</v>
      </c>
      <c r="B1066" s="832" t="s">
        <v>2924</v>
      </c>
      <c r="C1066" s="832" t="s">
        <v>2919</v>
      </c>
      <c r="D1066" s="832" t="s">
        <v>3032</v>
      </c>
      <c r="E1066" s="832" t="s">
        <v>3008</v>
      </c>
      <c r="F1066" s="849">
        <v>11</v>
      </c>
      <c r="G1066" s="849">
        <v>4906</v>
      </c>
      <c r="H1066" s="849">
        <v>0.84615384615384615</v>
      </c>
      <c r="I1066" s="849">
        <v>446</v>
      </c>
      <c r="J1066" s="849">
        <v>13</v>
      </c>
      <c r="K1066" s="849">
        <v>5798</v>
      </c>
      <c r="L1066" s="849">
        <v>1</v>
      </c>
      <c r="M1066" s="849">
        <v>446</v>
      </c>
      <c r="N1066" s="849">
        <v>1</v>
      </c>
      <c r="O1066" s="849">
        <v>447</v>
      </c>
      <c r="P1066" s="837">
        <v>7.7095550189720599E-2</v>
      </c>
      <c r="Q1066" s="850">
        <v>447</v>
      </c>
    </row>
    <row r="1067" spans="1:17" ht="14.4" customHeight="1" x14ac:dyDescent="0.3">
      <c r="A1067" s="831" t="s">
        <v>3553</v>
      </c>
      <c r="B1067" s="832" t="s">
        <v>2924</v>
      </c>
      <c r="C1067" s="832" t="s">
        <v>2919</v>
      </c>
      <c r="D1067" s="832" t="s">
        <v>3032</v>
      </c>
      <c r="E1067" s="832" t="s">
        <v>3009</v>
      </c>
      <c r="F1067" s="849">
        <v>15</v>
      </c>
      <c r="G1067" s="849">
        <v>6690</v>
      </c>
      <c r="H1067" s="849">
        <v>0.65217391304347827</v>
      </c>
      <c r="I1067" s="849">
        <v>446</v>
      </c>
      <c r="J1067" s="849">
        <v>23</v>
      </c>
      <c r="K1067" s="849">
        <v>10258</v>
      </c>
      <c r="L1067" s="849">
        <v>1</v>
      </c>
      <c r="M1067" s="849">
        <v>446</v>
      </c>
      <c r="N1067" s="849">
        <v>4</v>
      </c>
      <c r="O1067" s="849">
        <v>1788</v>
      </c>
      <c r="P1067" s="837">
        <v>0.17430298303762917</v>
      </c>
      <c r="Q1067" s="850">
        <v>447</v>
      </c>
    </row>
    <row r="1068" spans="1:17" ht="14.4" customHeight="1" x14ac:dyDescent="0.3">
      <c r="A1068" s="831" t="s">
        <v>3553</v>
      </c>
      <c r="B1068" s="832" t="s">
        <v>2924</v>
      </c>
      <c r="C1068" s="832" t="s">
        <v>2919</v>
      </c>
      <c r="D1068" s="832" t="s">
        <v>3033</v>
      </c>
      <c r="E1068" s="832" t="s">
        <v>3006</v>
      </c>
      <c r="F1068" s="849">
        <v>20</v>
      </c>
      <c r="G1068" s="849">
        <v>14560</v>
      </c>
      <c r="H1068" s="849">
        <v>1.25</v>
      </c>
      <c r="I1068" s="849">
        <v>728</v>
      </c>
      <c r="J1068" s="849">
        <v>16</v>
      </c>
      <c r="K1068" s="849">
        <v>11648</v>
      </c>
      <c r="L1068" s="849">
        <v>1</v>
      </c>
      <c r="M1068" s="849">
        <v>728</v>
      </c>
      <c r="N1068" s="849">
        <v>20</v>
      </c>
      <c r="O1068" s="849">
        <v>14600</v>
      </c>
      <c r="P1068" s="837">
        <v>1.2534340659340659</v>
      </c>
      <c r="Q1068" s="850">
        <v>730</v>
      </c>
    </row>
    <row r="1069" spans="1:17" ht="14.4" customHeight="1" x14ac:dyDescent="0.3">
      <c r="A1069" s="831" t="s">
        <v>3553</v>
      </c>
      <c r="B1069" s="832" t="s">
        <v>2924</v>
      </c>
      <c r="C1069" s="832" t="s">
        <v>2919</v>
      </c>
      <c r="D1069" s="832" t="s">
        <v>3034</v>
      </c>
      <c r="E1069" s="832" t="s">
        <v>3035</v>
      </c>
      <c r="F1069" s="849">
        <v>1</v>
      </c>
      <c r="G1069" s="849">
        <v>833</v>
      </c>
      <c r="H1069" s="849">
        <v>0.25</v>
      </c>
      <c r="I1069" s="849">
        <v>833</v>
      </c>
      <c r="J1069" s="849">
        <v>4</v>
      </c>
      <c r="K1069" s="849">
        <v>3332</v>
      </c>
      <c r="L1069" s="849">
        <v>1</v>
      </c>
      <c r="M1069" s="849">
        <v>833</v>
      </c>
      <c r="N1069" s="849"/>
      <c r="O1069" s="849"/>
      <c r="P1069" s="837"/>
      <c r="Q1069" s="850"/>
    </row>
    <row r="1070" spans="1:17" ht="14.4" customHeight="1" x14ac:dyDescent="0.3">
      <c r="A1070" s="831" t="s">
        <v>3553</v>
      </c>
      <c r="B1070" s="832" t="s">
        <v>2924</v>
      </c>
      <c r="C1070" s="832" t="s">
        <v>2919</v>
      </c>
      <c r="D1070" s="832" t="s">
        <v>3036</v>
      </c>
      <c r="E1070" s="832" t="s">
        <v>3037</v>
      </c>
      <c r="F1070" s="849">
        <v>94</v>
      </c>
      <c r="G1070" s="849">
        <v>20210</v>
      </c>
      <c r="H1070" s="849">
        <v>1</v>
      </c>
      <c r="I1070" s="849">
        <v>215</v>
      </c>
      <c r="J1070" s="849">
        <v>94</v>
      </c>
      <c r="K1070" s="849">
        <v>20210</v>
      </c>
      <c r="L1070" s="849">
        <v>1</v>
      </c>
      <c r="M1070" s="849">
        <v>215</v>
      </c>
      <c r="N1070" s="849">
        <v>84</v>
      </c>
      <c r="O1070" s="849">
        <v>18060</v>
      </c>
      <c r="P1070" s="837">
        <v>0.8936170212765957</v>
      </c>
      <c r="Q1070" s="850">
        <v>215</v>
      </c>
    </row>
    <row r="1071" spans="1:17" ht="14.4" customHeight="1" x14ac:dyDescent="0.3">
      <c r="A1071" s="831" t="s">
        <v>3553</v>
      </c>
      <c r="B1071" s="832" t="s">
        <v>2924</v>
      </c>
      <c r="C1071" s="832" t="s">
        <v>2919</v>
      </c>
      <c r="D1071" s="832" t="s">
        <v>3036</v>
      </c>
      <c r="E1071" s="832" t="s">
        <v>3038</v>
      </c>
      <c r="F1071" s="849">
        <v>103</v>
      </c>
      <c r="G1071" s="849">
        <v>22145</v>
      </c>
      <c r="H1071" s="849">
        <v>1.1444444444444444</v>
      </c>
      <c r="I1071" s="849">
        <v>215</v>
      </c>
      <c r="J1071" s="849">
        <v>90</v>
      </c>
      <c r="K1071" s="849">
        <v>19350</v>
      </c>
      <c r="L1071" s="849">
        <v>1</v>
      </c>
      <c r="M1071" s="849">
        <v>215</v>
      </c>
      <c r="N1071" s="849">
        <v>66</v>
      </c>
      <c r="O1071" s="849">
        <v>14190</v>
      </c>
      <c r="P1071" s="837">
        <v>0.73333333333333328</v>
      </c>
      <c r="Q1071" s="850">
        <v>215</v>
      </c>
    </row>
    <row r="1072" spans="1:17" ht="14.4" customHeight="1" x14ac:dyDescent="0.3">
      <c r="A1072" s="831" t="s">
        <v>3553</v>
      </c>
      <c r="B1072" s="832" t="s">
        <v>2924</v>
      </c>
      <c r="C1072" s="832" t="s">
        <v>2919</v>
      </c>
      <c r="D1072" s="832" t="s">
        <v>2984</v>
      </c>
      <c r="E1072" s="832" t="s">
        <v>2986</v>
      </c>
      <c r="F1072" s="849"/>
      <c r="G1072" s="849"/>
      <c r="H1072" s="849"/>
      <c r="I1072" s="849"/>
      <c r="J1072" s="849">
        <v>2</v>
      </c>
      <c r="K1072" s="849">
        <v>710</v>
      </c>
      <c r="L1072" s="849">
        <v>1</v>
      </c>
      <c r="M1072" s="849">
        <v>355</v>
      </c>
      <c r="N1072" s="849">
        <v>2</v>
      </c>
      <c r="O1072" s="849">
        <v>710</v>
      </c>
      <c r="P1072" s="837">
        <v>1</v>
      </c>
      <c r="Q1072" s="850">
        <v>355</v>
      </c>
    </row>
    <row r="1073" spans="1:17" ht="14.4" customHeight="1" x14ac:dyDescent="0.3">
      <c r="A1073" s="831" t="s">
        <v>3553</v>
      </c>
      <c r="B1073" s="832" t="s">
        <v>2924</v>
      </c>
      <c r="C1073" s="832" t="s">
        <v>2919</v>
      </c>
      <c r="D1073" s="832" t="s">
        <v>3039</v>
      </c>
      <c r="E1073" s="832" t="s">
        <v>3040</v>
      </c>
      <c r="F1073" s="849">
        <v>516</v>
      </c>
      <c r="G1073" s="849">
        <v>43860</v>
      </c>
      <c r="H1073" s="849">
        <v>0.9662921348314607</v>
      </c>
      <c r="I1073" s="849">
        <v>85</v>
      </c>
      <c r="J1073" s="849">
        <v>534</v>
      </c>
      <c r="K1073" s="849">
        <v>45390</v>
      </c>
      <c r="L1073" s="849">
        <v>1</v>
      </c>
      <c r="M1073" s="849">
        <v>85</v>
      </c>
      <c r="N1073" s="849">
        <v>478</v>
      </c>
      <c r="O1073" s="849">
        <v>41108</v>
      </c>
      <c r="P1073" s="837">
        <v>0.90566204009693763</v>
      </c>
      <c r="Q1073" s="850">
        <v>86</v>
      </c>
    </row>
    <row r="1074" spans="1:17" ht="14.4" customHeight="1" x14ac:dyDescent="0.3">
      <c r="A1074" s="831" t="s">
        <v>3553</v>
      </c>
      <c r="B1074" s="832" t="s">
        <v>2924</v>
      </c>
      <c r="C1074" s="832" t="s">
        <v>2919</v>
      </c>
      <c r="D1074" s="832" t="s">
        <v>3039</v>
      </c>
      <c r="E1074" s="832" t="s">
        <v>3041</v>
      </c>
      <c r="F1074" s="849">
        <v>565</v>
      </c>
      <c r="G1074" s="849">
        <v>48025</v>
      </c>
      <c r="H1074" s="849">
        <v>1.0216998191681737</v>
      </c>
      <c r="I1074" s="849">
        <v>85</v>
      </c>
      <c r="J1074" s="849">
        <v>553</v>
      </c>
      <c r="K1074" s="849">
        <v>47005</v>
      </c>
      <c r="L1074" s="849">
        <v>1</v>
      </c>
      <c r="M1074" s="849">
        <v>85</v>
      </c>
      <c r="N1074" s="849">
        <v>409</v>
      </c>
      <c r="O1074" s="849">
        <v>35174</v>
      </c>
      <c r="P1074" s="837">
        <v>0.74830337198170405</v>
      </c>
      <c r="Q1074" s="850">
        <v>86</v>
      </c>
    </row>
    <row r="1075" spans="1:17" ht="14.4" customHeight="1" x14ac:dyDescent="0.3">
      <c r="A1075" s="831" t="s">
        <v>3553</v>
      </c>
      <c r="B1075" s="832" t="s">
        <v>2924</v>
      </c>
      <c r="C1075" s="832" t="s">
        <v>2919</v>
      </c>
      <c r="D1075" s="832" t="s">
        <v>3104</v>
      </c>
      <c r="E1075" s="832" t="s">
        <v>3105</v>
      </c>
      <c r="F1075" s="849"/>
      <c r="G1075" s="849"/>
      <c r="H1075" s="849"/>
      <c r="I1075" s="849"/>
      <c r="J1075" s="849">
        <v>2</v>
      </c>
      <c r="K1075" s="849">
        <v>1440</v>
      </c>
      <c r="L1075" s="849">
        <v>1</v>
      </c>
      <c r="M1075" s="849">
        <v>720</v>
      </c>
      <c r="N1075" s="849"/>
      <c r="O1075" s="849"/>
      <c r="P1075" s="837"/>
      <c r="Q1075" s="850"/>
    </row>
    <row r="1076" spans="1:17" ht="14.4" customHeight="1" x14ac:dyDescent="0.3">
      <c r="A1076" s="831" t="s">
        <v>3553</v>
      </c>
      <c r="B1076" s="832" t="s">
        <v>2924</v>
      </c>
      <c r="C1076" s="832" t="s">
        <v>2919</v>
      </c>
      <c r="D1076" s="832" t="s">
        <v>3104</v>
      </c>
      <c r="E1076" s="832" t="s">
        <v>3106</v>
      </c>
      <c r="F1076" s="849">
        <v>3</v>
      </c>
      <c r="G1076" s="849">
        <v>2157</v>
      </c>
      <c r="H1076" s="849">
        <v>0.99861111111111112</v>
      </c>
      <c r="I1076" s="849">
        <v>719</v>
      </c>
      <c r="J1076" s="849">
        <v>3</v>
      </c>
      <c r="K1076" s="849">
        <v>2160</v>
      </c>
      <c r="L1076" s="849">
        <v>1</v>
      </c>
      <c r="M1076" s="849">
        <v>720</v>
      </c>
      <c r="N1076" s="849"/>
      <c r="O1076" s="849"/>
      <c r="P1076" s="837"/>
      <c r="Q1076" s="850"/>
    </row>
    <row r="1077" spans="1:17" ht="14.4" customHeight="1" x14ac:dyDescent="0.3">
      <c r="A1077" s="831" t="s">
        <v>3553</v>
      </c>
      <c r="B1077" s="832" t="s">
        <v>2924</v>
      </c>
      <c r="C1077" s="832" t="s">
        <v>2919</v>
      </c>
      <c r="D1077" s="832" t="s">
        <v>3090</v>
      </c>
      <c r="E1077" s="832" t="s">
        <v>3088</v>
      </c>
      <c r="F1077" s="849">
        <v>33</v>
      </c>
      <c r="G1077" s="849">
        <v>31416</v>
      </c>
      <c r="H1077" s="849">
        <v>8.25</v>
      </c>
      <c r="I1077" s="849">
        <v>952</v>
      </c>
      <c r="J1077" s="849">
        <v>4</v>
      </c>
      <c r="K1077" s="849">
        <v>3808</v>
      </c>
      <c r="L1077" s="849">
        <v>1</v>
      </c>
      <c r="M1077" s="849">
        <v>952</v>
      </c>
      <c r="N1077" s="849">
        <v>51</v>
      </c>
      <c r="O1077" s="849">
        <v>48603</v>
      </c>
      <c r="P1077" s="837">
        <v>12.763392857142858</v>
      </c>
      <c r="Q1077" s="850">
        <v>953</v>
      </c>
    </row>
    <row r="1078" spans="1:17" ht="14.4" customHeight="1" x14ac:dyDescent="0.3">
      <c r="A1078" s="831" t="s">
        <v>3553</v>
      </c>
      <c r="B1078" s="832" t="s">
        <v>2924</v>
      </c>
      <c r="C1078" s="832" t="s">
        <v>2919</v>
      </c>
      <c r="D1078" s="832" t="s">
        <v>3090</v>
      </c>
      <c r="E1078" s="832" t="s">
        <v>3089</v>
      </c>
      <c r="F1078" s="849">
        <v>74</v>
      </c>
      <c r="G1078" s="849">
        <v>70448</v>
      </c>
      <c r="H1078" s="849">
        <v>3.3636363636363638</v>
      </c>
      <c r="I1078" s="849">
        <v>952</v>
      </c>
      <c r="J1078" s="849">
        <v>22</v>
      </c>
      <c r="K1078" s="849">
        <v>20944</v>
      </c>
      <c r="L1078" s="849">
        <v>1</v>
      </c>
      <c r="M1078" s="849">
        <v>952</v>
      </c>
      <c r="N1078" s="849">
        <v>13</v>
      </c>
      <c r="O1078" s="849">
        <v>12389</v>
      </c>
      <c r="P1078" s="837">
        <v>0.59152979373567605</v>
      </c>
      <c r="Q1078" s="850">
        <v>953</v>
      </c>
    </row>
    <row r="1079" spans="1:17" ht="14.4" customHeight="1" x14ac:dyDescent="0.3">
      <c r="A1079" s="831" t="s">
        <v>3553</v>
      </c>
      <c r="B1079" s="832" t="s">
        <v>2924</v>
      </c>
      <c r="C1079" s="832" t="s">
        <v>2919</v>
      </c>
      <c r="D1079" s="832" t="s">
        <v>2993</v>
      </c>
      <c r="E1079" s="832" t="s">
        <v>2995</v>
      </c>
      <c r="F1079" s="849">
        <v>3</v>
      </c>
      <c r="G1079" s="849">
        <v>360</v>
      </c>
      <c r="H1079" s="849">
        <v>0.6</v>
      </c>
      <c r="I1079" s="849">
        <v>120</v>
      </c>
      <c r="J1079" s="849">
        <v>5</v>
      </c>
      <c r="K1079" s="849">
        <v>600</v>
      </c>
      <c r="L1079" s="849">
        <v>1</v>
      </c>
      <c r="M1079" s="849">
        <v>120</v>
      </c>
      <c r="N1079" s="849"/>
      <c r="O1079" s="849"/>
      <c r="P1079" s="837"/>
      <c r="Q1079" s="850"/>
    </row>
    <row r="1080" spans="1:17" ht="14.4" customHeight="1" x14ac:dyDescent="0.3">
      <c r="A1080" s="831" t="s">
        <v>3553</v>
      </c>
      <c r="B1080" s="832" t="s">
        <v>2924</v>
      </c>
      <c r="C1080" s="832" t="s">
        <v>2919</v>
      </c>
      <c r="D1080" s="832" t="s">
        <v>3091</v>
      </c>
      <c r="E1080" s="832" t="s">
        <v>3088</v>
      </c>
      <c r="F1080" s="849"/>
      <c r="G1080" s="849"/>
      <c r="H1080" s="849"/>
      <c r="I1080" s="849"/>
      <c r="J1080" s="849">
        <v>10</v>
      </c>
      <c r="K1080" s="849">
        <v>7450</v>
      </c>
      <c r="L1080" s="849">
        <v>1</v>
      </c>
      <c r="M1080" s="849">
        <v>745</v>
      </c>
      <c r="N1080" s="849">
        <v>46</v>
      </c>
      <c r="O1080" s="849">
        <v>34316</v>
      </c>
      <c r="P1080" s="837">
        <v>4.6061744966442957</v>
      </c>
      <c r="Q1080" s="850">
        <v>746</v>
      </c>
    </row>
    <row r="1081" spans="1:17" ht="14.4" customHeight="1" x14ac:dyDescent="0.3">
      <c r="A1081" s="831" t="s">
        <v>3553</v>
      </c>
      <c r="B1081" s="832" t="s">
        <v>2924</v>
      </c>
      <c r="C1081" s="832" t="s">
        <v>2919</v>
      </c>
      <c r="D1081" s="832" t="s">
        <v>3091</v>
      </c>
      <c r="E1081" s="832" t="s">
        <v>3089</v>
      </c>
      <c r="F1081" s="849">
        <v>16</v>
      </c>
      <c r="G1081" s="849">
        <v>11920</v>
      </c>
      <c r="H1081" s="849">
        <v>0.72727272727272729</v>
      </c>
      <c r="I1081" s="849">
        <v>745</v>
      </c>
      <c r="J1081" s="849">
        <v>22</v>
      </c>
      <c r="K1081" s="849">
        <v>16390</v>
      </c>
      <c r="L1081" s="849">
        <v>1</v>
      </c>
      <c r="M1081" s="849">
        <v>745</v>
      </c>
      <c r="N1081" s="849">
        <v>20</v>
      </c>
      <c r="O1081" s="849">
        <v>14920</v>
      </c>
      <c r="P1081" s="837">
        <v>0.91031116534472234</v>
      </c>
      <c r="Q1081" s="850">
        <v>746</v>
      </c>
    </row>
    <row r="1082" spans="1:17" ht="14.4" customHeight="1" x14ac:dyDescent="0.3">
      <c r="A1082" s="831" t="s">
        <v>3553</v>
      </c>
      <c r="B1082" s="832" t="s">
        <v>2924</v>
      </c>
      <c r="C1082" s="832" t="s">
        <v>2919</v>
      </c>
      <c r="D1082" s="832" t="s">
        <v>3092</v>
      </c>
      <c r="E1082" s="832" t="s">
        <v>3093</v>
      </c>
      <c r="F1082" s="849">
        <v>19</v>
      </c>
      <c r="G1082" s="849">
        <v>10317</v>
      </c>
      <c r="H1082" s="849">
        <v>1.5833333333333333</v>
      </c>
      <c r="I1082" s="849">
        <v>543</v>
      </c>
      <c r="J1082" s="849">
        <v>12</v>
      </c>
      <c r="K1082" s="849">
        <v>6516</v>
      </c>
      <c r="L1082" s="849">
        <v>1</v>
      </c>
      <c r="M1082" s="849">
        <v>543</v>
      </c>
      <c r="N1082" s="849">
        <v>11</v>
      </c>
      <c r="O1082" s="849">
        <v>5984</v>
      </c>
      <c r="P1082" s="837">
        <v>0.91835481890730508</v>
      </c>
      <c r="Q1082" s="850">
        <v>544</v>
      </c>
    </row>
    <row r="1083" spans="1:17" ht="14.4" customHeight="1" x14ac:dyDescent="0.3">
      <c r="A1083" s="831" t="s">
        <v>3553</v>
      </c>
      <c r="B1083" s="832" t="s">
        <v>2924</v>
      </c>
      <c r="C1083" s="832" t="s">
        <v>2919</v>
      </c>
      <c r="D1083" s="832" t="s">
        <v>3042</v>
      </c>
      <c r="E1083" s="832" t="s">
        <v>3043</v>
      </c>
      <c r="F1083" s="849">
        <v>1</v>
      </c>
      <c r="G1083" s="849">
        <v>307</v>
      </c>
      <c r="H1083" s="849"/>
      <c r="I1083" s="849">
        <v>307</v>
      </c>
      <c r="J1083" s="849"/>
      <c r="K1083" s="849"/>
      <c r="L1083" s="849"/>
      <c r="M1083" s="849"/>
      <c r="N1083" s="849">
        <v>3</v>
      </c>
      <c r="O1083" s="849">
        <v>924</v>
      </c>
      <c r="P1083" s="837"/>
      <c r="Q1083" s="850">
        <v>308</v>
      </c>
    </row>
    <row r="1084" spans="1:17" ht="14.4" customHeight="1" x14ac:dyDescent="0.3">
      <c r="A1084" s="831" t="s">
        <v>3553</v>
      </c>
      <c r="B1084" s="832" t="s">
        <v>2924</v>
      </c>
      <c r="C1084" s="832" t="s">
        <v>2919</v>
      </c>
      <c r="D1084" s="832" t="s">
        <v>3042</v>
      </c>
      <c r="E1084" s="832" t="s">
        <v>3044</v>
      </c>
      <c r="F1084" s="849"/>
      <c r="G1084" s="849"/>
      <c r="H1084" s="849"/>
      <c r="I1084" s="849"/>
      <c r="J1084" s="849">
        <v>2</v>
      </c>
      <c r="K1084" s="849">
        <v>614</v>
      </c>
      <c r="L1084" s="849">
        <v>1</v>
      </c>
      <c r="M1084" s="849">
        <v>307</v>
      </c>
      <c r="N1084" s="849"/>
      <c r="O1084" s="849"/>
      <c r="P1084" s="837"/>
      <c r="Q1084" s="850"/>
    </row>
    <row r="1085" spans="1:17" ht="14.4" customHeight="1" x14ac:dyDescent="0.3">
      <c r="A1085" s="831" t="s">
        <v>3553</v>
      </c>
      <c r="B1085" s="832" t="s">
        <v>2924</v>
      </c>
      <c r="C1085" s="832" t="s">
        <v>2919</v>
      </c>
      <c r="D1085" s="832" t="s">
        <v>3054</v>
      </c>
      <c r="E1085" s="832" t="s">
        <v>3037</v>
      </c>
      <c r="F1085" s="849"/>
      <c r="G1085" s="849"/>
      <c r="H1085" s="849"/>
      <c r="I1085" s="849"/>
      <c r="J1085" s="849">
        <v>10</v>
      </c>
      <c r="K1085" s="849">
        <v>1780</v>
      </c>
      <c r="L1085" s="849">
        <v>1</v>
      </c>
      <c r="M1085" s="849">
        <v>178</v>
      </c>
      <c r="N1085" s="849">
        <v>11</v>
      </c>
      <c r="O1085" s="849">
        <v>1969</v>
      </c>
      <c r="P1085" s="837">
        <v>1.1061797752808988</v>
      </c>
      <c r="Q1085" s="850">
        <v>179</v>
      </c>
    </row>
    <row r="1086" spans="1:17" ht="14.4" customHeight="1" x14ac:dyDescent="0.3">
      <c r="A1086" s="831" t="s">
        <v>3553</v>
      </c>
      <c r="B1086" s="832" t="s">
        <v>2924</v>
      </c>
      <c r="C1086" s="832" t="s">
        <v>2919</v>
      </c>
      <c r="D1086" s="832" t="s">
        <v>3054</v>
      </c>
      <c r="E1086" s="832" t="s">
        <v>3038</v>
      </c>
      <c r="F1086" s="849">
        <v>5</v>
      </c>
      <c r="G1086" s="849">
        <v>890</v>
      </c>
      <c r="H1086" s="849">
        <v>0.45454545454545453</v>
      </c>
      <c r="I1086" s="849">
        <v>178</v>
      </c>
      <c r="J1086" s="849">
        <v>11</v>
      </c>
      <c r="K1086" s="849">
        <v>1958</v>
      </c>
      <c r="L1086" s="849">
        <v>1</v>
      </c>
      <c r="M1086" s="849">
        <v>178</v>
      </c>
      <c r="N1086" s="849">
        <v>7</v>
      </c>
      <c r="O1086" s="849">
        <v>1253</v>
      </c>
      <c r="P1086" s="837">
        <v>0.63993871297242089</v>
      </c>
      <c r="Q1086" s="850">
        <v>179</v>
      </c>
    </row>
    <row r="1087" spans="1:17" ht="14.4" customHeight="1" x14ac:dyDescent="0.3">
      <c r="A1087" s="831" t="s">
        <v>3553</v>
      </c>
      <c r="B1087" s="832" t="s">
        <v>2924</v>
      </c>
      <c r="C1087" s="832" t="s">
        <v>2919</v>
      </c>
      <c r="D1087" s="832" t="s">
        <v>3045</v>
      </c>
      <c r="E1087" s="832" t="s">
        <v>3043</v>
      </c>
      <c r="F1087" s="849">
        <v>13</v>
      </c>
      <c r="G1087" s="849">
        <v>4940</v>
      </c>
      <c r="H1087" s="849">
        <v>1.3</v>
      </c>
      <c r="I1087" s="849">
        <v>380</v>
      </c>
      <c r="J1087" s="849">
        <v>10</v>
      </c>
      <c r="K1087" s="849">
        <v>3800</v>
      </c>
      <c r="L1087" s="849">
        <v>1</v>
      </c>
      <c r="M1087" s="849">
        <v>380</v>
      </c>
      <c r="N1087" s="849">
        <v>13</v>
      </c>
      <c r="O1087" s="849">
        <v>4953</v>
      </c>
      <c r="P1087" s="837">
        <v>1.303421052631579</v>
      </c>
      <c r="Q1087" s="850">
        <v>381</v>
      </c>
    </row>
    <row r="1088" spans="1:17" ht="14.4" customHeight="1" x14ac:dyDescent="0.3">
      <c r="A1088" s="831" t="s">
        <v>3553</v>
      </c>
      <c r="B1088" s="832" t="s">
        <v>2924</v>
      </c>
      <c r="C1088" s="832" t="s">
        <v>2919</v>
      </c>
      <c r="D1088" s="832" t="s">
        <v>3045</v>
      </c>
      <c r="E1088" s="832" t="s">
        <v>3044</v>
      </c>
      <c r="F1088" s="849">
        <v>5</v>
      </c>
      <c r="G1088" s="849">
        <v>1900</v>
      </c>
      <c r="H1088" s="849">
        <v>0.5</v>
      </c>
      <c r="I1088" s="849">
        <v>380</v>
      </c>
      <c r="J1088" s="849">
        <v>10</v>
      </c>
      <c r="K1088" s="849">
        <v>3800</v>
      </c>
      <c r="L1088" s="849">
        <v>1</v>
      </c>
      <c r="M1088" s="849">
        <v>380</v>
      </c>
      <c r="N1088" s="849">
        <v>20</v>
      </c>
      <c r="O1088" s="849">
        <v>7620</v>
      </c>
      <c r="P1088" s="837">
        <v>2.0052631578947366</v>
      </c>
      <c r="Q1088" s="850">
        <v>381</v>
      </c>
    </row>
    <row r="1089" spans="1:17" ht="14.4" customHeight="1" x14ac:dyDescent="0.3">
      <c r="A1089" s="831" t="s">
        <v>3553</v>
      </c>
      <c r="B1089" s="832" t="s">
        <v>2924</v>
      </c>
      <c r="C1089" s="832" t="s">
        <v>2919</v>
      </c>
      <c r="D1089" s="832" t="s">
        <v>3005</v>
      </c>
      <c r="E1089" s="832" t="s">
        <v>3006</v>
      </c>
      <c r="F1089" s="849">
        <v>1</v>
      </c>
      <c r="G1089" s="849">
        <v>618</v>
      </c>
      <c r="H1089" s="849">
        <v>0.99838449111470118</v>
      </c>
      <c r="I1089" s="849">
        <v>618</v>
      </c>
      <c r="J1089" s="849">
        <v>1</v>
      </c>
      <c r="K1089" s="849">
        <v>619</v>
      </c>
      <c r="L1089" s="849">
        <v>1</v>
      </c>
      <c r="M1089" s="849">
        <v>619</v>
      </c>
      <c r="N1089" s="849">
        <v>4</v>
      </c>
      <c r="O1089" s="849">
        <v>2480</v>
      </c>
      <c r="P1089" s="837">
        <v>4.0064620355411957</v>
      </c>
      <c r="Q1089" s="850">
        <v>620</v>
      </c>
    </row>
    <row r="1090" spans="1:17" ht="14.4" customHeight="1" x14ac:dyDescent="0.3">
      <c r="A1090" s="831" t="s">
        <v>3553</v>
      </c>
      <c r="B1090" s="832" t="s">
        <v>2924</v>
      </c>
      <c r="C1090" s="832" t="s">
        <v>2919</v>
      </c>
      <c r="D1090" s="832" t="s">
        <v>3094</v>
      </c>
      <c r="E1090" s="832" t="s">
        <v>3095</v>
      </c>
      <c r="F1090" s="849">
        <v>3</v>
      </c>
      <c r="G1090" s="849">
        <v>300</v>
      </c>
      <c r="H1090" s="849"/>
      <c r="I1090" s="849">
        <v>100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3553</v>
      </c>
      <c r="B1091" s="832" t="s">
        <v>2924</v>
      </c>
      <c r="C1091" s="832" t="s">
        <v>2919</v>
      </c>
      <c r="D1091" s="832" t="s">
        <v>3094</v>
      </c>
      <c r="E1091" s="832" t="s">
        <v>3121</v>
      </c>
      <c r="F1091" s="849">
        <v>3</v>
      </c>
      <c r="G1091" s="849">
        <v>300</v>
      </c>
      <c r="H1091" s="849"/>
      <c r="I1091" s="849">
        <v>100</v>
      </c>
      <c r="J1091" s="849"/>
      <c r="K1091" s="849"/>
      <c r="L1091" s="849"/>
      <c r="M1091" s="849"/>
      <c r="N1091" s="849"/>
      <c r="O1091" s="849"/>
      <c r="P1091" s="837"/>
      <c r="Q1091" s="850"/>
    </row>
    <row r="1092" spans="1:17" ht="14.4" customHeight="1" x14ac:dyDescent="0.3">
      <c r="A1092" s="831" t="s">
        <v>3553</v>
      </c>
      <c r="B1092" s="832" t="s">
        <v>2924</v>
      </c>
      <c r="C1092" s="832" t="s">
        <v>2919</v>
      </c>
      <c r="D1092" s="832" t="s">
        <v>3122</v>
      </c>
      <c r="E1092" s="832" t="s">
        <v>3088</v>
      </c>
      <c r="F1092" s="849">
        <v>4</v>
      </c>
      <c r="G1092" s="849">
        <v>4140</v>
      </c>
      <c r="H1092" s="849"/>
      <c r="I1092" s="849">
        <v>1035</v>
      </c>
      <c r="J1092" s="849"/>
      <c r="K1092" s="849"/>
      <c r="L1092" s="849"/>
      <c r="M1092" s="849"/>
      <c r="N1092" s="849"/>
      <c r="O1092" s="849"/>
      <c r="P1092" s="837"/>
      <c r="Q1092" s="850"/>
    </row>
    <row r="1093" spans="1:17" ht="14.4" customHeight="1" x14ac:dyDescent="0.3">
      <c r="A1093" s="831" t="s">
        <v>3553</v>
      </c>
      <c r="B1093" s="832" t="s">
        <v>2924</v>
      </c>
      <c r="C1093" s="832" t="s">
        <v>2919</v>
      </c>
      <c r="D1093" s="832" t="s">
        <v>3122</v>
      </c>
      <c r="E1093" s="832" t="s">
        <v>3089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4</v>
      </c>
      <c r="O1093" s="849">
        <v>4144</v>
      </c>
      <c r="P1093" s="837"/>
      <c r="Q1093" s="850">
        <v>1036</v>
      </c>
    </row>
    <row r="1094" spans="1:17" ht="14.4" customHeight="1" x14ac:dyDescent="0.3">
      <c r="A1094" s="831" t="s">
        <v>3553</v>
      </c>
      <c r="B1094" s="832" t="s">
        <v>2924</v>
      </c>
      <c r="C1094" s="832" t="s">
        <v>2919</v>
      </c>
      <c r="D1094" s="832" t="s">
        <v>3049</v>
      </c>
      <c r="E1094" s="832" t="s">
        <v>3030</v>
      </c>
      <c r="F1094" s="849">
        <v>1</v>
      </c>
      <c r="G1094" s="849">
        <v>352</v>
      </c>
      <c r="H1094" s="849"/>
      <c r="I1094" s="849">
        <v>352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3553</v>
      </c>
      <c r="B1095" s="832" t="s">
        <v>2924</v>
      </c>
      <c r="C1095" s="832" t="s">
        <v>2919</v>
      </c>
      <c r="D1095" s="832" t="s">
        <v>3007</v>
      </c>
      <c r="E1095" s="832" t="s">
        <v>3008</v>
      </c>
      <c r="F1095" s="849"/>
      <c r="G1095" s="849"/>
      <c r="H1095" s="849"/>
      <c r="I1095" s="849"/>
      <c r="J1095" s="849">
        <v>2</v>
      </c>
      <c r="K1095" s="849">
        <v>746</v>
      </c>
      <c r="L1095" s="849">
        <v>1</v>
      </c>
      <c r="M1095" s="849">
        <v>373</v>
      </c>
      <c r="N1095" s="849">
        <v>1</v>
      </c>
      <c r="O1095" s="849">
        <v>374</v>
      </c>
      <c r="P1095" s="837">
        <v>0.50134048257372654</v>
      </c>
      <c r="Q1095" s="850">
        <v>374</v>
      </c>
    </row>
    <row r="1096" spans="1:17" ht="14.4" customHeight="1" x14ac:dyDescent="0.3">
      <c r="A1096" s="831" t="s">
        <v>3553</v>
      </c>
      <c r="B1096" s="832" t="s">
        <v>2924</v>
      </c>
      <c r="C1096" s="832" t="s">
        <v>2919</v>
      </c>
      <c r="D1096" s="832" t="s">
        <v>3007</v>
      </c>
      <c r="E1096" s="832" t="s">
        <v>3009</v>
      </c>
      <c r="F1096" s="849"/>
      <c r="G1096" s="849"/>
      <c r="H1096" s="849"/>
      <c r="I1096" s="849"/>
      <c r="J1096" s="849">
        <v>2</v>
      </c>
      <c r="K1096" s="849">
        <v>746</v>
      </c>
      <c r="L1096" s="849">
        <v>1</v>
      </c>
      <c r="M1096" s="849">
        <v>373</v>
      </c>
      <c r="N1096" s="849">
        <v>1</v>
      </c>
      <c r="O1096" s="849">
        <v>374</v>
      </c>
      <c r="P1096" s="837">
        <v>0.50134048257372654</v>
      </c>
      <c r="Q1096" s="850">
        <v>374</v>
      </c>
    </row>
    <row r="1097" spans="1:17" ht="14.4" customHeight="1" x14ac:dyDescent="0.3">
      <c r="A1097" s="831" t="s">
        <v>3553</v>
      </c>
      <c r="B1097" s="832" t="s">
        <v>2924</v>
      </c>
      <c r="C1097" s="832" t="s">
        <v>2919</v>
      </c>
      <c r="D1097" s="832" t="s">
        <v>3123</v>
      </c>
      <c r="E1097" s="832" t="s">
        <v>3089</v>
      </c>
      <c r="F1097" s="849"/>
      <c r="G1097" s="849"/>
      <c r="H1097" s="849"/>
      <c r="I1097" s="849"/>
      <c r="J1097" s="849"/>
      <c r="K1097" s="849"/>
      <c r="L1097" s="849"/>
      <c r="M1097" s="849"/>
      <c r="N1097" s="849">
        <v>8</v>
      </c>
      <c r="O1097" s="849">
        <v>7040</v>
      </c>
      <c r="P1097" s="837"/>
      <c r="Q1097" s="850">
        <v>880</v>
      </c>
    </row>
    <row r="1098" spans="1:17" ht="14.4" customHeight="1" x14ac:dyDescent="0.3">
      <c r="A1098" s="831" t="s">
        <v>3553</v>
      </c>
      <c r="B1098" s="832" t="s">
        <v>2924</v>
      </c>
      <c r="C1098" s="832" t="s">
        <v>2919</v>
      </c>
      <c r="D1098" s="832" t="s">
        <v>3133</v>
      </c>
      <c r="E1098" s="832" t="s">
        <v>3097</v>
      </c>
      <c r="F1098" s="849">
        <v>2</v>
      </c>
      <c r="G1098" s="849">
        <v>1062</v>
      </c>
      <c r="H1098" s="849">
        <v>0.4</v>
      </c>
      <c r="I1098" s="849">
        <v>531</v>
      </c>
      <c r="J1098" s="849">
        <v>5</v>
      </c>
      <c r="K1098" s="849">
        <v>2655</v>
      </c>
      <c r="L1098" s="849">
        <v>1</v>
      </c>
      <c r="M1098" s="849">
        <v>531</v>
      </c>
      <c r="N1098" s="849">
        <v>16</v>
      </c>
      <c r="O1098" s="849">
        <v>8512</v>
      </c>
      <c r="P1098" s="837">
        <v>3.2060263653483991</v>
      </c>
      <c r="Q1098" s="850">
        <v>532</v>
      </c>
    </row>
    <row r="1099" spans="1:17" ht="14.4" customHeight="1" x14ac:dyDescent="0.3">
      <c r="A1099" s="831" t="s">
        <v>3553</v>
      </c>
      <c r="B1099" s="832" t="s">
        <v>2924</v>
      </c>
      <c r="C1099" s="832" t="s">
        <v>2919</v>
      </c>
      <c r="D1099" s="832" t="s">
        <v>3096</v>
      </c>
      <c r="E1099" s="832" t="s">
        <v>3097</v>
      </c>
      <c r="F1099" s="849">
        <v>9</v>
      </c>
      <c r="G1099" s="849">
        <v>7416</v>
      </c>
      <c r="H1099" s="849"/>
      <c r="I1099" s="849">
        <v>824</v>
      </c>
      <c r="J1099" s="849"/>
      <c r="K1099" s="849"/>
      <c r="L1099" s="849"/>
      <c r="M1099" s="849"/>
      <c r="N1099" s="849">
        <v>6</v>
      </c>
      <c r="O1099" s="849">
        <v>4950</v>
      </c>
      <c r="P1099" s="837"/>
      <c r="Q1099" s="850">
        <v>825</v>
      </c>
    </row>
    <row r="1100" spans="1:17" ht="14.4" customHeight="1" x14ac:dyDescent="0.3">
      <c r="A1100" s="831" t="s">
        <v>3553</v>
      </c>
      <c r="B1100" s="832" t="s">
        <v>2924</v>
      </c>
      <c r="C1100" s="832" t="s">
        <v>2919</v>
      </c>
      <c r="D1100" s="832" t="s">
        <v>3124</v>
      </c>
      <c r="E1100" s="832" t="s">
        <v>3097</v>
      </c>
      <c r="F1100" s="849">
        <v>73</v>
      </c>
      <c r="G1100" s="849">
        <v>44092</v>
      </c>
      <c r="H1100" s="849">
        <v>1.2166666666666666</v>
      </c>
      <c r="I1100" s="849">
        <v>604</v>
      </c>
      <c r="J1100" s="849">
        <v>60</v>
      </c>
      <c r="K1100" s="849">
        <v>36240</v>
      </c>
      <c r="L1100" s="849">
        <v>1</v>
      </c>
      <c r="M1100" s="849">
        <v>604</v>
      </c>
      <c r="N1100" s="849">
        <v>76</v>
      </c>
      <c r="O1100" s="849">
        <v>45980</v>
      </c>
      <c r="P1100" s="837">
        <v>1.2687637969094923</v>
      </c>
      <c r="Q1100" s="850">
        <v>605</v>
      </c>
    </row>
    <row r="1101" spans="1:17" ht="14.4" customHeight="1" x14ac:dyDescent="0.3">
      <c r="A1101" s="831" t="s">
        <v>3553</v>
      </c>
      <c r="B1101" s="832" t="s">
        <v>2924</v>
      </c>
      <c r="C1101" s="832" t="s">
        <v>2919</v>
      </c>
      <c r="D1101" s="832" t="s">
        <v>3554</v>
      </c>
      <c r="E1101" s="832" t="s">
        <v>3089</v>
      </c>
      <c r="F1101" s="849"/>
      <c r="G1101" s="849"/>
      <c r="H1101" s="849"/>
      <c r="I1101" s="849"/>
      <c r="J1101" s="849">
        <v>9</v>
      </c>
      <c r="K1101" s="849">
        <v>8658</v>
      </c>
      <c r="L1101" s="849">
        <v>1</v>
      </c>
      <c r="M1101" s="849">
        <v>962</v>
      </c>
      <c r="N1101" s="849"/>
      <c r="O1101" s="849"/>
      <c r="P1101" s="837"/>
      <c r="Q1101" s="850"/>
    </row>
    <row r="1102" spans="1:17" ht="14.4" customHeight="1" x14ac:dyDescent="0.3">
      <c r="A1102" s="831" t="s">
        <v>3553</v>
      </c>
      <c r="B1102" s="832" t="s">
        <v>2924</v>
      </c>
      <c r="C1102" s="832" t="s">
        <v>2919</v>
      </c>
      <c r="D1102" s="832" t="s">
        <v>3050</v>
      </c>
      <c r="E1102" s="832" t="s">
        <v>3022</v>
      </c>
      <c r="F1102" s="849"/>
      <c r="G1102" s="849"/>
      <c r="H1102" s="849"/>
      <c r="I1102" s="849"/>
      <c r="J1102" s="849">
        <v>4</v>
      </c>
      <c r="K1102" s="849">
        <v>1616</v>
      </c>
      <c r="L1102" s="849">
        <v>1</v>
      </c>
      <c r="M1102" s="849">
        <v>404</v>
      </c>
      <c r="N1102" s="849"/>
      <c r="O1102" s="849"/>
      <c r="P1102" s="837"/>
      <c r="Q1102" s="850"/>
    </row>
    <row r="1103" spans="1:17" ht="14.4" customHeight="1" x14ac:dyDescent="0.3">
      <c r="A1103" s="831" t="s">
        <v>3553</v>
      </c>
      <c r="B1103" s="832" t="s">
        <v>2924</v>
      </c>
      <c r="C1103" s="832" t="s">
        <v>2919</v>
      </c>
      <c r="D1103" s="832" t="s">
        <v>3536</v>
      </c>
      <c r="E1103" s="832" t="s">
        <v>3097</v>
      </c>
      <c r="F1103" s="849"/>
      <c r="G1103" s="849"/>
      <c r="H1103" s="849"/>
      <c r="I1103" s="849"/>
      <c r="J1103" s="849">
        <v>4</v>
      </c>
      <c r="K1103" s="849">
        <v>3004</v>
      </c>
      <c r="L1103" s="849">
        <v>1</v>
      </c>
      <c r="M1103" s="849">
        <v>751</v>
      </c>
      <c r="N1103" s="849"/>
      <c r="O1103" s="849"/>
      <c r="P1103" s="837"/>
      <c r="Q1103" s="850"/>
    </row>
    <row r="1104" spans="1:17" ht="14.4" customHeight="1" x14ac:dyDescent="0.3">
      <c r="A1104" s="831" t="s">
        <v>3555</v>
      </c>
      <c r="B1104" s="832" t="s">
        <v>2924</v>
      </c>
      <c r="C1104" s="832" t="s">
        <v>2919</v>
      </c>
      <c r="D1104" s="832" t="s">
        <v>2969</v>
      </c>
      <c r="E1104" s="832" t="s">
        <v>2970</v>
      </c>
      <c r="F1104" s="849"/>
      <c r="G1104" s="849"/>
      <c r="H1104" s="849"/>
      <c r="I1104" s="849"/>
      <c r="J1104" s="849">
        <v>1</v>
      </c>
      <c r="K1104" s="849">
        <v>37</v>
      </c>
      <c r="L1104" s="849">
        <v>1</v>
      </c>
      <c r="M1104" s="849">
        <v>37</v>
      </c>
      <c r="N1104" s="849"/>
      <c r="O1104" s="849"/>
      <c r="P1104" s="837"/>
      <c r="Q1104" s="850"/>
    </row>
    <row r="1105" spans="1:17" ht="14.4" customHeight="1" x14ac:dyDescent="0.3">
      <c r="A1105" s="831" t="s">
        <v>3555</v>
      </c>
      <c r="B1105" s="832" t="s">
        <v>2924</v>
      </c>
      <c r="C1105" s="832" t="s">
        <v>2919</v>
      </c>
      <c r="D1105" s="832" t="s">
        <v>2969</v>
      </c>
      <c r="E1105" s="832" t="s">
        <v>2971</v>
      </c>
      <c r="F1105" s="849"/>
      <c r="G1105" s="849"/>
      <c r="H1105" s="849"/>
      <c r="I1105" s="849"/>
      <c r="J1105" s="849">
        <v>1</v>
      </c>
      <c r="K1105" s="849">
        <v>37</v>
      </c>
      <c r="L1105" s="849">
        <v>1</v>
      </c>
      <c r="M1105" s="849">
        <v>37</v>
      </c>
      <c r="N1105" s="849"/>
      <c r="O1105" s="849"/>
      <c r="P1105" s="837"/>
      <c r="Q1105" s="850"/>
    </row>
    <row r="1106" spans="1:17" ht="14.4" customHeight="1" x14ac:dyDescent="0.3">
      <c r="A1106" s="831" t="s">
        <v>3555</v>
      </c>
      <c r="B1106" s="832" t="s">
        <v>2924</v>
      </c>
      <c r="C1106" s="832" t="s">
        <v>2919</v>
      </c>
      <c r="D1106" s="832" t="s">
        <v>2978</v>
      </c>
      <c r="E1106" s="832" t="s">
        <v>2979</v>
      </c>
      <c r="F1106" s="849">
        <v>3</v>
      </c>
      <c r="G1106" s="849">
        <v>753</v>
      </c>
      <c r="H1106" s="849">
        <v>0.6</v>
      </c>
      <c r="I1106" s="849">
        <v>251</v>
      </c>
      <c r="J1106" s="849">
        <v>5</v>
      </c>
      <c r="K1106" s="849">
        <v>1255</v>
      </c>
      <c r="L1106" s="849">
        <v>1</v>
      </c>
      <c r="M1106" s="849">
        <v>251</v>
      </c>
      <c r="N1106" s="849">
        <v>1</v>
      </c>
      <c r="O1106" s="849">
        <v>252</v>
      </c>
      <c r="P1106" s="837">
        <v>0.20079681274900399</v>
      </c>
      <c r="Q1106" s="850">
        <v>252</v>
      </c>
    </row>
    <row r="1107" spans="1:17" ht="14.4" customHeight="1" x14ac:dyDescent="0.3">
      <c r="A1107" s="831" t="s">
        <v>3555</v>
      </c>
      <c r="B1107" s="832" t="s">
        <v>2924</v>
      </c>
      <c r="C1107" s="832" t="s">
        <v>2919</v>
      </c>
      <c r="D1107" s="832" t="s">
        <v>2978</v>
      </c>
      <c r="E1107" s="832" t="s">
        <v>2980</v>
      </c>
      <c r="F1107" s="849">
        <v>3</v>
      </c>
      <c r="G1107" s="849">
        <v>753</v>
      </c>
      <c r="H1107" s="849">
        <v>1</v>
      </c>
      <c r="I1107" s="849">
        <v>251</v>
      </c>
      <c r="J1107" s="849">
        <v>3</v>
      </c>
      <c r="K1107" s="849">
        <v>753</v>
      </c>
      <c r="L1107" s="849">
        <v>1</v>
      </c>
      <c r="M1107" s="849">
        <v>251</v>
      </c>
      <c r="N1107" s="849">
        <v>5</v>
      </c>
      <c r="O1107" s="849">
        <v>1260</v>
      </c>
      <c r="P1107" s="837">
        <v>1.6733067729083666</v>
      </c>
      <c r="Q1107" s="850">
        <v>252</v>
      </c>
    </row>
    <row r="1108" spans="1:17" ht="14.4" customHeight="1" x14ac:dyDescent="0.3">
      <c r="A1108" s="831" t="s">
        <v>3555</v>
      </c>
      <c r="B1108" s="832" t="s">
        <v>2924</v>
      </c>
      <c r="C1108" s="832" t="s">
        <v>2919</v>
      </c>
      <c r="D1108" s="832" t="s">
        <v>3018</v>
      </c>
      <c r="E1108" s="832" t="s">
        <v>3019</v>
      </c>
      <c r="F1108" s="849"/>
      <c r="G1108" s="849"/>
      <c r="H1108" s="849"/>
      <c r="I1108" s="849"/>
      <c r="J1108" s="849">
        <v>1</v>
      </c>
      <c r="K1108" s="849">
        <v>126</v>
      </c>
      <c r="L1108" s="849">
        <v>1</v>
      </c>
      <c r="M1108" s="849">
        <v>126</v>
      </c>
      <c r="N1108" s="849"/>
      <c r="O1108" s="849"/>
      <c r="P1108" s="837"/>
      <c r="Q1108" s="850"/>
    </row>
    <row r="1109" spans="1:17" ht="14.4" customHeight="1" x14ac:dyDescent="0.3">
      <c r="A1109" s="831" t="s">
        <v>3555</v>
      </c>
      <c r="B1109" s="832" t="s">
        <v>2924</v>
      </c>
      <c r="C1109" s="832" t="s">
        <v>2919</v>
      </c>
      <c r="D1109" s="832" t="s">
        <v>3018</v>
      </c>
      <c r="E1109" s="832" t="s">
        <v>3020</v>
      </c>
      <c r="F1109" s="849">
        <v>1</v>
      </c>
      <c r="G1109" s="849">
        <v>126</v>
      </c>
      <c r="H1109" s="849">
        <v>1</v>
      </c>
      <c r="I1109" s="849">
        <v>126</v>
      </c>
      <c r="J1109" s="849">
        <v>1</v>
      </c>
      <c r="K1109" s="849">
        <v>126</v>
      </c>
      <c r="L1109" s="849">
        <v>1</v>
      </c>
      <c r="M1109" s="849">
        <v>126</v>
      </c>
      <c r="N1109" s="849">
        <v>4</v>
      </c>
      <c r="O1109" s="849">
        <v>508</v>
      </c>
      <c r="P1109" s="837">
        <v>4.0317460317460316</v>
      </c>
      <c r="Q1109" s="850">
        <v>127</v>
      </c>
    </row>
    <row r="1110" spans="1:17" ht="14.4" customHeight="1" x14ac:dyDescent="0.3">
      <c r="A1110" s="831" t="s">
        <v>3555</v>
      </c>
      <c r="B1110" s="832" t="s">
        <v>2924</v>
      </c>
      <c r="C1110" s="832" t="s">
        <v>2919</v>
      </c>
      <c r="D1110" s="832" t="s">
        <v>3087</v>
      </c>
      <c r="E1110" s="832" t="s">
        <v>3089</v>
      </c>
      <c r="F1110" s="849"/>
      <c r="G1110" s="849"/>
      <c r="H1110" s="849"/>
      <c r="I1110" s="849"/>
      <c r="J1110" s="849">
        <v>1</v>
      </c>
      <c r="K1110" s="849">
        <v>818</v>
      </c>
      <c r="L1110" s="849">
        <v>1</v>
      </c>
      <c r="M1110" s="849">
        <v>818</v>
      </c>
      <c r="N1110" s="849"/>
      <c r="O1110" s="849"/>
      <c r="P1110" s="837"/>
      <c r="Q1110" s="850"/>
    </row>
    <row r="1111" spans="1:17" ht="14.4" customHeight="1" x14ac:dyDescent="0.3">
      <c r="A1111" s="831" t="s">
        <v>3555</v>
      </c>
      <c r="B1111" s="832" t="s">
        <v>2924</v>
      </c>
      <c r="C1111" s="832" t="s">
        <v>2919</v>
      </c>
      <c r="D1111" s="832" t="s">
        <v>3029</v>
      </c>
      <c r="E1111" s="832" t="s">
        <v>3031</v>
      </c>
      <c r="F1111" s="849">
        <v>1</v>
      </c>
      <c r="G1111" s="849">
        <v>462</v>
      </c>
      <c r="H1111" s="849"/>
      <c r="I1111" s="849">
        <v>462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" customHeight="1" x14ac:dyDescent="0.3">
      <c r="A1112" s="831" t="s">
        <v>3555</v>
      </c>
      <c r="B1112" s="832" t="s">
        <v>2924</v>
      </c>
      <c r="C1112" s="832" t="s">
        <v>2919</v>
      </c>
      <c r="D1112" s="832" t="s">
        <v>3104</v>
      </c>
      <c r="E1112" s="832" t="s">
        <v>3105</v>
      </c>
      <c r="F1112" s="849"/>
      <c r="G1112" s="849"/>
      <c r="H1112" s="849"/>
      <c r="I1112" s="849"/>
      <c r="J1112" s="849">
        <v>2</v>
      </c>
      <c r="K1112" s="849">
        <v>1440</v>
      </c>
      <c r="L1112" s="849">
        <v>1</v>
      </c>
      <c r="M1112" s="849">
        <v>720</v>
      </c>
      <c r="N1112" s="849"/>
      <c r="O1112" s="849"/>
      <c r="P1112" s="837"/>
      <c r="Q1112" s="850"/>
    </row>
    <row r="1113" spans="1:17" ht="14.4" customHeight="1" x14ac:dyDescent="0.3">
      <c r="A1113" s="831" t="s">
        <v>3555</v>
      </c>
      <c r="B1113" s="832" t="s">
        <v>2924</v>
      </c>
      <c r="C1113" s="832" t="s">
        <v>2919</v>
      </c>
      <c r="D1113" s="832" t="s">
        <v>3104</v>
      </c>
      <c r="E1113" s="832" t="s">
        <v>3106</v>
      </c>
      <c r="F1113" s="849"/>
      <c r="G1113" s="849"/>
      <c r="H1113" s="849"/>
      <c r="I1113" s="849"/>
      <c r="J1113" s="849">
        <v>1</v>
      </c>
      <c r="K1113" s="849">
        <v>720</v>
      </c>
      <c r="L1113" s="849">
        <v>1</v>
      </c>
      <c r="M1113" s="849">
        <v>720</v>
      </c>
      <c r="N1113" s="849"/>
      <c r="O1113" s="849"/>
      <c r="P1113" s="837"/>
      <c r="Q1113" s="850"/>
    </row>
    <row r="1114" spans="1:17" ht="14.4" customHeight="1" x14ac:dyDescent="0.3">
      <c r="A1114" s="831" t="s">
        <v>3555</v>
      </c>
      <c r="B1114" s="832" t="s">
        <v>2924</v>
      </c>
      <c r="C1114" s="832" t="s">
        <v>2919</v>
      </c>
      <c r="D1114" s="832" t="s">
        <v>3042</v>
      </c>
      <c r="E1114" s="832" t="s">
        <v>3043</v>
      </c>
      <c r="F1114" s="849"/>
      <c r="G1114" s="849"/>
      <c r="H1114" s="849"/>
      <c r="I1114" s="849"/>
      <c r="J1114" s="849">
        <v>2</v>
      </c>
      <c r="K1114" s="849">
        <v>614</v>
      </c>
      <c r="L1114" s="849">
        <v>1</v>
      </c>
      <c r="M1114" s="849">
        <v>307</v>
      </c>
      <c r="N1114" s="849"/>
      <c r="O1114" s="849"/>
      <c r="P1114" s="837"/>
      <c r="Q1114" s="850"/>
    </row>
    <row r="1115" spans="1:17" ht="14.4" customHeight="1" x14ac:dyDescent="0.3">
      <c r="A1115" s="831" t="s">
        <v>3555</v>
      </c>
      <c r="B1115" s="832" t="s">
        <v>2924</v>
      </c>
      <c r="C1115" s="832" t="s">
        <v>2919</v>
      </c>
      <c r="D1115" s="832" t="s">
        <v>3042</v>
      </c>
      <c r="E1115" s="832" t="s">
        <v>3044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2</v>
      </c>
      <c r="O1115" s="849">
        <v>616</v>
      </c>
      <c r="P1115" s="837"/>
      <c r="Q1115" s="850">
        <v>308</v>
      </c>
    </row>
    <row r="1116" spans="1:17" ht="14.4" customHeight="1" x14ac:dyDescent="0.3">
      <c r="A1116" s="831" t="s">
        <v>3556</v>
      </c>
      <c r="B1116" s="832" t="s">
        <v>2924</v>
      </c>
      <c r="C1116" s="832" t="s">
        <v>2949</v>
      </c>
      <c r="D1116" s="832" t="s">
        <v>3016</v>
      </c>
      <c r="E1116" s="832" t="s">
        <v>3017</v>
      </c>
      <c r="F1116" s="849"/>
      <c r="G1116" s="849"/>
      <c r="H1116" s="849"/>
      <c r="I1116" s="849"/>
      <c r="J1116" s="849">
        <v>2</v>
      </c>
      <c r="K1116" s="849">
        <v>1809.5</v>
      </c>
      <c r="L1116" s="849">
        <v>1</v>
      </c>
      <c r="M1116" s="849">
        <v>904.75</v>
      </c>
      <c r="N1116" s="849"/>
      <c r="O1116" s="849"/>
      <c r="P1116" s="837"/>
      <c r="Q1116" s="850"/>
    </row>
    <row r="1117" spans="1:17" ht="14.4" customHeight="1" x14ac:dyDescent="0.3">
      <c r="A1117" s="831" t="s">
        <v>3556</v>
      </c>
      <c r="B1117" s="832" t="s">
        <v>2924</v>
      </c>
      <c r="C1117" s="832" t="s">
        <v>2919</v>
      </c>
      <c r="D1117" s="832" t="s">
        <v>2978</v>
      </c>
      <c r="E1117" s="832" t="s">
        <v>2979</v>
      </c>
      <c r="F1117" s="849">
        <v>1</v>
      </c>
      <c r="G1117" s="849">
        <v>251</v>
      </c>
      <c r="H1117" s="849">
        <v>0.33333333333333331</v>
      </c>
      <c r="I1117" s="849">
        <v>251</v>
      </c>
      <c r="J1117" s="849">
        <v>3</v>
      </c>
      <c r="K1117" s="849">
        <v>753</v>
      </c>
      <c r="L1117" s="849">
        <v>1</v>
      </c>
      <c r="M1117" s="849">
        <v>251</v>
      </c>
      <c r="N1117" s="849">
        <v>1</v>
      </c>
      <c r="O1117" s="849">
        <v>252</v>
      </c>
      <c r="P1117" s="837">
        <v>0.33466135458167329</v>
      </c>
      <c r="Q1117" s="850">
        <v>252</v>
      </c>
    </row>
    <row r="1118" spans="1:17" ht="14.4" customHeight="1" x14ac:dyDescent="0.3">
      <c r="A1118" s="831" t="s">
        <v>3556</v>
      </c>
      <c r="B1118" s="832" t="s">
        <v>2924</v>
      </c>
      <c r="C1118" s="832" t="s">
        <v>2919</v>
      </c>
      <c r="D1118" s="832" t="s">
        <v>2978</v>
      </c>
      <c r="E1118" s="832" t="s">
        <v>2980</v>
      </c>
      <c r="F1118" s="849">
        <v>1</v>
      </c>
      <c r="G1118" s="849">
        <v>251</v>
      </c>
      <c r="H1118" s="849">
        <v>1</v>
      </c>
      <c r="I1118" s="849">
        <v>251</v>
      </c>
      <c r="J1118" s="849">
        <v>1</v>
      </c>
      <c r="K1118" s="849">
        <v>251</v>
      </c>
      <c r="L1118" s="849">
        <v>1</v>
      </c>
      <c r="M1118" s="849">
        <v>251</v>
      </c>
      <c r="N1118" s="849"/>
      <c r="O1118" s="849"/>
      <c r="P1118" s="837"/>
      <c r="Q1118" s="850"/>
    </row>
    <row r="1119" spans="1:17" ht="14.4" customHeight="1" x14ac:dyDescent="0.3">
      <c r="A1119" s="831" t="s">
        <v>3556</v>
      </c>
      <c r="B1119" s="832" t="s">
        <v>2924</v>
      </c>
      <c r="C1119" s="832" t="s">
        <v>2919</v>
      </c>
      <c r="D1119" s="832" t="s">
        <v>3087</v>
      </c>
      <c r="E1119" s="832" t="s">
        <v>3088</v>
      </c>
      <c r="F1119" s="849">
        <v>5</v>
      </c>
      <c r="G1119" s="849">
        <v>4090</v>
      </c>
      <c r="H1119" s="849">
        <v>1.6666666666666667</v>
      </c>
      <c r="I1119" s="849">
        <v>818</v>
      </c>
      <c r="J1119" s="849">
        <v>3</v>
      </c>
      <c r="K1119" s="849">
        <v>2454</v>
      </c>
      <c r="L1119" s="849">
        <v>1</v>
      </c>
      <c r="M1119" s="849">
        <v>818</v>
      </c>
      <c r="N1119" s="849">
        <v>4</v>
      </c>
      <c r="O1119" s="849">
        <v>3276</v>
      </c>
      <c r="P1119" s="837">
        <v>1.3349633251833741</v>
      </c>
      <c r="Q1119" s="850">
        <v>819</v>
      </c>
    </row>
    <row r="1120" spans="1:17" ht="14.4" customHeight="1" x14ac:dyDescent="0.3">
      <c r="A1120" s="831" t="s">
        <v>3556</v>
      </c>
      <c r="B1120" s="832" t="s">
        <v>2924</v>
      </c>
      <c r="C1120" s="832" t="s">
        <v>2919</v>
      </c>
      <c r="D1120" s="832" t="s">
        <v>3036</v>
      </c>
      <c r="E1120" s="832" t="s">
        <v>3037</v>
      </c>
      <c r="F1120" s="849">
        <v>1</v>
      </c>
      <c r="G1120" s="849">
        <v>215</v>
      </c>
      <c r="H1120" s="849"/>
      <c r="I1120" s="849">
        <v>215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" customHeight="1" x14ac:dyDescent="0.3">
      <c r="A1121" s="831" t="s">
        <v>3556</v>
      </c>
      <c r="B1121" s="832" t="s">
        <v>2924</v>
      </c>
      <c r="C1121" s="832" t="s">
        <v>2919</v>
      </c>
      <c r="D1121" s="832" t="s">
        <v>3039</v>
      </c>
      <c r="E1121" s="832" t="s">
        <v>3040</v>
      </c>
      <c r="F1121" s="849">
        <v>5</v>
      </c>
      <c r="G1121" s="849">
        <v>425</v>
      </c>
      <c r="H1121" s="849">
        <v>0.55555555555555558</v>
      </c>
      <c r="I1121" s="849">
        <v>85</v>
      </c>
      <c r="J1121" s="849">
        <v>9</v>
      </c>
      <c r="K1121" s="849">
        <v>765</v>
      </c>
      <c r="L1121" s="849">
        <v>1</v>
      </c>
      <c r="M1121" s="849">
        <v>85</v>
      </c>
      <c r="N1121" s="849">
        <v>4</v>
      </c>
      <c r="O1121" s="849">
        <v>344</v>
      </c>
      <c r="P1121" s="837">
        <v>0.4496732026143791</v>
      </c>
      <c r="Q1121" s="850">
        <v>86</v>
      </c>
    </row>
    <row r="1122" spans="1:17" ht="14.4" customHeight="1" x14ac:dyDescent="0.3">
      <c r="A1122" s="831" t="s">
        <v>3556</v>
      </c>
      <c r="B1122" s="832" t="s">
        <v>2924</v>
      </c>
      <c r="C1122" s="832" t="s">
        <v>2919</v>
      </c>
      <c r="D1122" s="832" t="s">
        <v>3090</v>
      </c>
      <c r="E1122" s="832" t="s">
        <v>3088</v>
      </c>
      <c r="F1122" s="849"/>
      <c r="G1122" s="849"/>
      <c r="H1122" s="849"/>
      <c r="I1122" s="849"/>
      <c r="J1122" s="849">
        <v>4</v>
      </c>
      <c r="K1122" s="849">
        <v>3808</v>
      </c>
      <c r="L1122" s="849">
        <v>1</v>
      </c>
      <c r="M1122" s="849">
        <v>952</v>
      </c>
      <c r="N1122" s="849"/>
      <c r="O1122" s="849"/>
      <c r="P1122" s="837"/>
      <c r="Q1122" s="850"/>
    </row>
    <row r="1123" spans="1:17" ht="14.4" customHeight="1" x14ac:dyDescent="0.3">
      <c r="A1123" s="831" t="s">
        <v>3556</v>
      </c>
      <c r="B1123" s="832" t="s">
        <v>2924</v>
      </c>
      <c r="C1123" s="832" t="s">
        <v>2919</v>
      </c>
      <c r="D1123" s="832" t="s">
        <v>3091</v>
      </c>
      <c r="E1123" s="832" t="s">
        <v>3089</v>
      </c>
      <c r="F1123" s="849"/>
      <c r="G1123" s="849"/>
      <c r="H1123" s="849"/>
      <c r="I1123" s="849"/>
      <c r="J1123" s="849">
        <v>17</v>
      </c>
      <c r="K1123" s="849">
        <v>12665</v>
      </c>
      <c r="L1123" s="849">
        <v>1</v>
      </c>
      <c r="M1123" s="849">
        <v>745</v>
      </c>
      <c r="N1123" s="849"/>
      <c r="O1123" s="849"/>
      <c r="P1123" s="837"/>
      <c r="Q1123" s="850"/>
    </row>
    <row r="1124" spans="1:17" ht="14.4" customHeight="1" x14ac:dyDescent="0.3">
      <c r="A1124" s="831" t="s">
        <v>3556</v>
      </c>
      <c r="B1124" s="832" t="s">
        <v>2924</v>
      </c>
      <c r="C1124" s="832" t="s">
        <v>2919</v>
      </c>
      <c r="D1124" s="832" t="s">
        <v>3092</v>
      </c>
      <c r="E1124" s="832" t="s">
        <v>3093</v>
      </c>
      <c r="F1124" s="849"/>
      <c r="G1124" s="849"/>
      <c r="H1124" s="849"/>
      <c r="I1124" s="849"/>
      <c r="J1124" s="849">
        <v>26</v>
      </c>
      <c r="K1124" s="849">
        <v>14118</v>
      </c>
      <c r="L1124" s="849">
        <v>1</v>
      </c>
      <c r="M1124" s="849">
        <v>543</v>
      </c>
      <c r="N1124" s="849">
        <v>4</v>
      </c>
      <c r="O1124" s="849">
        <v>2176</v>
      </c>
      <c r="P1124" s="837">
        <v>0.15412948009633093</v>
      </c>
      <c r="Q1124" s="850">
        <v>544</v>
      </c>
    </row>
    <row r="1125" spans="1:17" ht="14.4" customHeight="1" x14ac:dyDescent="0.3">
      <c r="A1125" s="831" t="s">
        <v>3556</v>
      </c>
      <c r="B1125" s="832" t="s">
        <v>2924</v>
      </c>
      <c r="C1125" s="832" t="s">
        <v>2919</v>
      </c>
      <c r="D1125" s="832" t="s">
        <v>3123</v>
      </c>
      <c r="E1125" s="832" t="s">
        <v>3088</v>
      </c>
      <c r="F1125" s="849"/>
      <c r="G1125" s="849"/>
      <c r="H1125" s="849"/>
      <c r="I1125" s="849"/>
      <c r="J1125" s="849">
        <v>2</v>
      </c>
      <c r="K1125" s="849">
        <v>1758</v>
      </c>
      <c r="L1125" s="849">
        <v>1</v>
      </c>
      <c r="M1125" s="849">
        <v>879</v>
      </c>
      <c r="N1125" s="849"/>
      <c r="O1125" s="849"/>
      <c r="P1125" s="837"/>
      <c r="Q1125" s="850"/>
    </row>
    <row r="1126" spans="1:17" ht="14.4" customHeight="1" x14ac:dyDescent="0.3">
      <c r="A1126" s="831" t="s">
        <v>3557</v>
      </c>
      <c r="B1126" s="832" t="s">
        <v>2924</v>
      </c>
      <c r="C1126" s="832" t="s">
        <v>2949</v>
      </c>
      <c r="D1126" s="832" t="s">
        <v>3110</v>
      </c>
      <c r="E1126" s="832" t="s">
        <v>3111</v>
      </c>
      <c r="F1126" s="849">
        <v>2.02</v>
      </c>
      <c r="G1126" s="849">
        <v>4666.2</v>
      </c>
      <c r="H1126" s="849">
        <v>0.67333333333333334</v>
      </c>
      <c r="I1126" s="849">
        <v>2310</v>
      </c>
      <c r="J1126" s="849">
        <v>3</v>
      </c>
      <c r="K1126" s="849">
        <v>6930</v>
      </c>
      <c r="L1126" s="849">
        <v>1</v>
      </c>
      <c r="M1126" s="849">
        <v>2310</v>
      </c>
      <c r="N1126" s="849">
        <v>3</v>
      </c>
      <c r="O1126" s="849">
        <v>6930</v>
      </c>
      <c r="P1126" s="837">
        <v>1</v>
      </c>
      <c r="Q1126" s="850">
        <v>2310</v>
      </c>
    </row>
    <row r="1127" spans="1:17" ht="14.4" customHeight="1" x14ac:dyDescent="0.3">
      <c r="A1127" s="831" t="s">
        <v>3557</v>
      </c>
      <c r="B1127" s="832" t="s">
        <v>2924</v>
      </c>
      <c r="C1127" s="832" t="s">
        <v>2949</v>
      </c>
      <c r="D1127" s="832" t="s">
        <v>3016</v>
      </c>
      <c r="E1127" s="832" t="s">
        <v>3017</v>
      </c>
      <c r="F1127" s="849">
        <v>93</v>
      </c>
      <c r="G1127" s="849">
        <v>84141.75</v>
      </c>
      <c r="H1127" s="849">
        <v>1.0333333333333334</v>
      </c>
      <c r="I1127" s="849">
        <v>904.75</v>
      </c>
      <c r="J1127" s="849">
        <v>90</v>
      </c>
      <c r="K1127" s="849">
        <v>81427.5</v>
      </c>
      <c r="L1127" s="849">
        <v>1</v>
      </c>
      <c r="M1127" s="849">
        <v>904.75</v>
      </c>
      <c r="N1127" s="849">
        <v>80</v>
      </c>
      <c r="O1127" s="849">
        <v>72380</v>
      </c>
      <c r="P1127" s="837">
        <v>0.88888888888888884</v>
      </c>
      <c r="Q1127" s="850">
        <v>904.75</v>
      </c>
    </row>
    <row r="1128" spans="1:17" ht="14.4" customHeight="1" x14ac:dyDescent="0.3">
      <c r="A1128" s="831" t="s">
        <v>3557</v>
      </c>
      <c r="B1128" s="832" t="s">
        <v>2924</v>
      </c>
      <c r="C1128" s="832" t="s">
        <v>2949</v>
      </c>
      <c r="D1128" s="832" t="s">
        <v>2953</v>
      </c>
      <c r="E1128" s="832" t="s">
        <v>2955</v>
      </c>
      <c r="F1128" s="849">
        <v>1</v>
      </c>
      <c r="G1128" s="849">
        <v>242.64</v>
      </c>
      <c r="H1128" s="849"/>
      <c r="I1128" s="849">
        <v>242.64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3557</v>
      </c>
      <c r="B1129" s="832" t="s">
        <v>2924</v>
      </c>
      <c r="C1129" s="832" t="s">
        <v>2949</v>
      </c>
      <c r="D1129" s="832" t="s">
        <v>3558</v>
      </c>
      <c r="E1129" s="832" t="s">
        <v>3559</v>
      </c>
      <c r="F1129" s="849">
        <v>1</v>
      </c>
      <c r="G1129" s="849">
        <v>984.55</v>
      </c>
      <c r="H1129" s="849"/>
      <c r="I1129" s="849">
        <v>984.55</v>
      </c>
      <c r="J1129" s="849"/>
      <c r="K1129" s="849"/>
      <c r="L1129" s="849"/>
      <c r="M1129" s="849"/>
      <c r="N1129" s="849"/>
      <c r="O1129" s="849"/>
      <c r="P1129" s="837"/>
      <c r="Q1129" s="850"/>
    </row>
    <row r="1130" spans="1:17" ht="14.4" customHeight="1" x14ac:dyDescent="0.3">
      <c r="A1130" s="831" t="s">
        <v>3557</v>
      </c>
      <c r="B1130" s="832" t="s">
        <v>2924</v>
      </c>
      <c r="C1130" s="832" t="s">
        <v>2919</v>
      </c>
      <c r="D1130" s="832" t="s">
        <v>3083</v>
      </c>
      <c r="E1130" s="832" t="s">
        <v>3102</v>
      </c>
      <c r="F1130" s="849">
        <v>7</v>
      </c>
      <c r="G1130" s="849">
        <v>1365</v>
      </c>
      <c r="H1130" s="849">
        <v>0.5357142857142857</v>
      </c>
      <c r="I1130" s="849">
        <v>195</v>
      </c>
      <c r="J1130" s="849">
        <v>13</v>
      </c>
      <c r="K1130" s="849">
        <v>2548</v>
      </c>
      <c r="L1130" s="849">
        <v>1</v>
      </c>
      <c r="M1130" s="849">
        <v>196</v>
      </c>
      <c r="N1130" s="849">
        <v>10</v>
      </c>
      <c r="O1130" s="849">
        <v>1960</v>
      </c>
      <c r="P1130" s="837">
        <v>0.76923076923076927</v>
      </c>
      <c r="Q1130" s="850">
        <v>196</v>
      </c>
    </row>
    <row r="1131" spans="1:17" ht="14.4" customHeight="1" x14ac:dyDescent="0.3">
      <c r="A1131" s="831" t="s">
        <v>3557</v>
      </c>
      <c r="B1131" s="832" t="s">
        <v>2924</v>
      </c>
      <c r="C1131" s="832" t="s">
        <v>2919</v>
      </c>
      <c r="D1131" s="832" t="s">
        <v>3083</v>
      </c>
      <c r="E1131" s="832" t="s">
        <v>3084</v>
      </c>
      <c r="F1131" s="849">
        <v>14</v>
      </c>
      <c r="G1131" s="849">
        <v>2730</v>
      </c>
      <c r="H1131" s="849">
        <v>2.7857142857142856</v>
      </c>
      <c r="I1131" s="849">
        <v>195</v>
      </c>
      <c r="J1131" s="849">
        <v>5</v>
      </c>
      <c r="K1131" s="849">
        <v>980</v>
      </c>
      <c r="L1131" s="849">
        <v>1</v>
      </c>
      <c r="M1131" s="849">
        <v>196</v>
      </c>
      <c r="N1131" s="849">
        <v>9</v>
      </c>
      <c r="O1131" s="849">
        <v>1764</v>
      </c>
      <c r="P1131" s="837">
        <v>1.8</v>
      </c>
      <c r="Q1131" s="850">
        <v>196</v>
      </c>
    </row>
    <row r="1132" spans="1:17" ht="14.4" customHeight="1" x14ac:dyDescent="0.3">
      <c r="A1132" s="831" t="s">
        <v>3557</v>
      </c>
      <c r="B1132" s="832" t="s">
        <v>2924</v>
      </c>
      <c r="C1132" s="832" t="s">
        <v>2919</v>
      </c>
      <c r="D1132" s="832" t="s">
        <v>3085</v>
      </c>
      <c r="E1132" s="832" t="s">
        <v>3132</v>
      </c>
      <c r="F1132" s="849">
        <v>1</v>
      </c>
      <c r="G1132" s="849">
        <v>1158</v>
      </c>
      <c r="H1132" s="849"/>
      <c r="I1132" s="849">
        <v>1158</v>
      </c>
      <c r="J1132" s="849"/>
      <c r="K1132" s="849"/>
      <c r="L1132" s="849"/>
      <c r="M1132" s="849"/>
      <c r="N1132" s="849"/>
      <c r="O1132" s="849"/>
      <c r="P1132" s="837"/>
      <c r="Q1132" s="850"/>
    </row>
    <row r="1133" spans="1:17" ht="14.4" customHeight="1" x14ac:dyDescent="0.3">
      <c r="A1133" s="831" t="s">
        <v>3557</v>
      </c>
      <c r="B1133" s="832" t="s">
        <v>2924</v>
      </c>
      <c r="C1133" s="832" t="s">
        <v>2919</v>
      </c>
      <c r="D1133" s="832" t="s">
        <v>3085</v>
      </c>
      <c r="E1133" s="832" t="s">
        <v>3086</v>
      </c>
      <c r="F1133" s="849"/>
      <c r="G1133" s="849"/>
      <c r="H1133" s="849"/>
      <c r="I1133" s="849"/>
      <c r="J1133" s="849">
        <v>1</v>
      </c>
      <c r="K1133" s="849">
        <v>1159</v>
      </c>
      <c r="L1133" s="849">
        <v>1</v>
      </c>
      <c r="M1133" s="849">
        <v>1159</v>
      </c>
      <c r="N1133" s="849">
        <v>4</v>
      </c>
      <c r="O1133" s="849">
        <v>4640</v>
      </c>
      <c r="P1133" s="837">
        <v>4.0034512510785163</v>
      </c>
      <c r="Q1133" s="850">
        <v>1160</v>
      </c>
    </row>
    <row r="1134" spans="1:17" ht="14.4" customHeight="1" x14ac:dyDescent="0.3">
      <c r="A1134" s="831" t="s">
        <v>3557</v>
      </c>
      <c r="B1134" s="832" t="s">
        <v>2924</v>
      </c>
      <c r="C1134" s="832" t="s">
        <v>2919</v>
      </c>
      <c r="D1134" s="832" t="s">
        <v>2969</v>
      </c>
      <c r="E1134" s="832" t="s">
        <v>2970</v>
      </c>
      <c r="F1134" s="849">
        <v>1</v>
      </c>
      <c r="G1134" s="849">
        <v>37</v>
      </c>
      <c r="H1134" s="849"/>
      <c r="I1134" s="849">
        <v>37</v>
      </c>
      <c r="J1134" s="849"/>
      <c r="K1134" s="849"/>
      <c r="L1134" s="849"/>
      <c r="M1134" s="849"/>
      <c r="N1134" s="849"/>
      <c r="O1134" s="849"/>
      <c r="P1134" s="837"/>
      <c r="Q1134" s="850"/>
    </row>
    <row r="1135" spans="1:17" ht="14.4" customHeight="1" x14ac:dyDescent="0.3">
      <c r="A1135" s="831" t="s">
        <v>3557</v>
      </c>
      <c r="B1135" s="832" t="s">
        <v>2924</v>
      </c>
      <c r="C1135" s="832" t="s">
        <v>2919</v>
      </c>
      <c r="D1135" s="832" t="s">
        <v>2978</v>
      </c>
      <c r="E1135" s="832" t="s">
        <v>2979</v>
      </c>
      <c r="F1135" s="849">
        <v>82</v>
      </c>
      <c r="G1135" s="849">
        <v>20582</v>
      </c>
      <c r="H1135" s="849">
        <v>0.71304347826086956</v>
      </c>
      <c r="I1135" s="849">
        <v>251</v>
      </c>
      <c r="J1135" s="849">
        <v>115</v>
      </c>
      <c r="K1135" s="849">
        <v>28865</v>
      </c>
      <c r="L1135" s="849">
        <v>1</v>
      </c>
      <c r="M1135" s="849">
        <v>251</v>
      </c>
      <c r="N1135" s="849">
        <v>96</v>
      </c>
      <c r="O1135" s="849">
        <v>24192</v>
      </c>
      <c r="P1135" s="837">
        <v>0.83810843582192962</v>
      </c>
      <c r="Q1135" s="850">
        <v>252</v>
      </c>
    </row>
    <row r="1136" spans="1:17" ht="14.4" customHeight="1" x14ac:dyDescent="0.3">
      <c r="A1136" s="831" t="s">
        <v>3557</v>
      </c>
      <c r="B1136" s="832" t="s">
        <v>2924</v>
      </c>
      <c r="C1136" s="832" t="s">
        <v>2919</v>
      </c>
      <c r="D1136" s="832" t="s">
        <v>2978</v>
      </c>
      <c r="E1136" s="832" t="s">
        <v>2980</v>
      </c>
      <c r="F1136" s="849">
        <v>112</v>
      </c>
      <c r="G1136" s="849">
        <v>28112</v>
      </c>
      <c r="H1136" s="849">
        <v>0.99115044247787609</v>
      </c>
      <c r="I1136" s="849">
        <v>251</v>
      </c>
      <c r="J1136" s="849">
        <v>113</v>
      </c>
      <c r="K1136" s="849">
        <v>28363</v>
      </c>
      <c r="L1136" s="849">
        <v>1</v>
      </c>
      <c r="M1136" s="849">
        <v>251</v>
      </c>
      <c r="N1136" s="849">
        <v>101</v>
      </c>
      <c r="O1136" s="849">
        <v>25452</v>
      </c>
      <c r="P1136" s="837">
        <v>0.89736628706413279</v>
      </c>
      <c r="Q1136" s="850">
        <v>252</v>
      </c>
    </row>
    <row r="1137" spans="1:17" ht="14.4" customHeight="1" x14ac:dyDescent="0.3">
      <c r="A1137" s="831" t="s">
        <v>3557</v>
      </c>
      <c r="B1137" s="832" t="s">
        <v>2924</v>
      </c>
      <c r="C1137" s="832" t="s">
        <v>2919</v>
      </c>
      <c r="D1137" s="832" t="s">
        <v>3018</v>
      </c>
      <c r="E1137" s="832" t="s">
        <v>3019</v>
      </c>
      <c r="F1137" s="849">
        <v>13</v>
      </c>
      <c r="G1137" s="849">
        <v>1638</v>
      </c>
      <c r="H1137" s="849">
        <v>4.333333333333333</v>
      </c>
      <c r="I1137" s="849">
        <v>126</v>
      </c>
      <c r="J1137" s="849">
        <v>3</v>
      </c>
      <c r="K1137" s="849">
        <v>378</v>
      </c>
      <c r="L1137" s="849">
        <v>1</v>
      </c>
      <c r="M1137" s="849">
        <v>126</v>
      </c>
      <c r="N1137" s="849">
        <v>6</v>
      </c>
      <c r="O1137" s="849">
        <v>762</v>
      </c>
      <c r="P1137" s="837">
        <v>2.0158730158730158</v>
      </c>
      <c r="Q1137" s="850">
        <v>127</v>
      </c>
    </row>
    <row r="1138" spans="1:17" ht="14.4" customHeight="1" x14ac:dyDescent="0.3">
      <c r="A1138" s="831" t="s">
        <v>3557</v>
      </c>
      <c r="B1138" s="832" t="s">
        <v>2924</v>
      </c>
      <c r="C1138" s="832" t="s">
        <v>2919</v>
      </c>
      <c r="D1138" s="832" t="s">
        <v>3018</v>
      </c>
      <c r="E1138" s="832" t="s">
        <v>3020</v>
      </c>
      <c r="F1138" s="849">
        <v>31</v>
      </c>
      <c r="G1138" s="849">
        <v>3906</v>
      </c>
      <c r="H1138" s="849">
        <v>2.2142857142857144</v>
      </c>
      <c r="I1138" s="849">
        <v>126</v>
      </c>
      <c r="J1138" s="849">
        <v>14</v>
      </c>
      <c r="K1138" s="849">
        <v>1764</v>
      </c>
      <c r="L1138" s="849">
        <v>1</v>
      </c>
      <c r="M1138" s="849">
        <v>126</v>
      </c>
      <c r="N1138" s="849">
        <v>2</v>
      </c>
      <c r="O1138" s="849">
        <v>254</v>
      </c>
      <c r="P1138" s="837">
        <v>0.14399092970521543</v>
      </c>
      <c r="Q1138" s="850">
        <v>127</v>
      </c>
    </row>
    <row r="1139" spans="1:17" ht="14.4" customHeight="1" x14ac:dyDescent="0.3">
      <c r="A1139" s="831" t="s">
        <v>3557</v>
      </c>
      <c r="B1139" s="832" t="s">
        <v>2924</v>
      </c>
      <c r="C1139" s="832" t="s">
        <v>2919</v>
      </c>
      <c r="D1139" s="832" t="s">
        <v>3023</v>
      </c>
      <c r="E1139" s="832" t="s">
        <v>3024</v>
      </c>
      <c r="F1139" s="849">
        <v>4</v>
      </c>
      <c r="G1139" s="849">
        <v>1980</v>
      </c>
      <c r="H1139" s="849"/>
      <c r="I1139" s="849">
        <v>495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" customHeight="1" x14ac:dyDescent="0.3">
      <c r="A1140" s="831" t="s">
        <v>3557</v>
      </c>
      <c r="B1140" s="832" t="s">
        <v>2924</v>
      </c>
      <c r="C1140" s="832" t="s">
        <v>2919</v>
      </c>
      <c r="D1140" s="832" t="s">
        <v>3023</v>
      </c>
      <c r="E1140" s="832" t="s">
        <v>3025</v>
      </c>
      <c r="F1140" s="849"/>
      <c r="G1140" s="849"/>
      <c r="H1140" s="849"/>
      <c r="I1140" s="849"/>
      <c r="J1140" s="849">
        <v>2</v>
      </c>
      <c r="K1140" s="849">
        <v>990</v>
      </c>
      <c r="L1140" s="849">
        <v>1</v>
      </c>
      <c r="M1140" s="849">
        <v>495</v>
      </c>
      <c r="N1140" s="849"/>
      <c r="O1140" s="849"/>
      <c r="P1140" s="837"/>
      <c r="Q1140" s="850"/>
    </row>
    <row r="1141" spans="1:17" ht="14.4" customHeight="1" x14ac:dyDescent="0.3">
      <c r="A1141" s="831" t="s">
        <v>3557</v>
      </c>
      <c r="B1141" s="832" t="s">
        <v>2924</v>
      </c>
      <c r="C1141" s="832" t="s">
        <v>2919</v>
      </c>
      <c r="D1141" s="832" t="s">
        <v>3103</v>
      </c>
      <c r="E1141" s="832" t="s">
        <v>3028</v>
      </c>
      <c r="F1141" s="849"/>
      <c r="G1141" s="849"/>
      <c r="H1141" s="849"/>
      <c r="I1141" s="849"/>
      <c r="J1141" s="849">
        <v>4</v>
      </c>
      <c r="K1141" s="849">
        <v>2752</v>
      </c>
      <c r="L1141" s="849">
        <v>1</v>
      </c>
      <c r="M1141" s="849">
        <v>688</v>
      </c>
      <c r="N1141" s="849"/>
      <c r="O1141" s="849"/>
      <c r="P1141" s="837"/>
      <c r="Q1141" s="850"/>
    </row>
    <row r="1142" spans="1:17" ht="14.4" customHeight="1" x14ac:dyDescent="0.3">
      <c r="A1142" s="831" t="s">
        <v>3557</v>
      </c>
      <c r="B1142" s="832" t="s">
        <v>2924</v>
      </c>
      <c r="C1142" s="832" t="s">
        <v>2919</v>
      </c>
      <c r="D1142" s="832" t="s">
        <v>3026</v>
      </c>
      <c r="E1142" s="832" t="s">
        <v>3024</v>
      </c>
      <c r="F1142" s="849">
        <v>6</v>
      </c>
      <c r="G1142" s="849">
        <v>3408</v>
      </c>
      <c r="H1142" s="849"/>
      <c r="I1142" s="849">
        <v>568</v>
      </c>
      <c r="J1142" s="849"/>
      <c r="K1142" s="849"/>
      <c r="L1142" s="849"/>
      <c r="M1142" s="849"/>
      <c r="N1142" s="849">
        <v>4</v>
      </c>
      <c r="O1142" s="849">
        <v>2276</v>
      </c>
      <c r="P1142" s="837"/>
      <c r="Q1142" s="850">
        <v>569</v>
      </c>
    </row>
    <row r="1143" spans="1:17" ht="14.4" customHeight="1" x14ac:dyDescent="0.3">
      <c r="A1143" s="831" t="s">
        <v>3557</v>
      </c>
      <c r="B1143" s="832" t="s">
        <v>2924</v>
      </c>
      <c r="C1143" s="832" t="s">
        <v>2919</v>
      </c>
      <c r="D1143" s="832" t="s">
        <v>3026</v>
      </c>
      <c r="E1143" s="832" t="s">
        <v>3025</v>
      </c>
      <c r="F1143" s="849">
        <v>3</v>
      </c>
      <c r="G1143" s="849">
        <v>1704</v>
      </c>
      <c r="H1143" s="849">
        <v>1.5</v>
      </c>
      <c r="I1143" s="849">
        <v>568</v>
      </c>
      <c r="J1143" s="849">
        <v>2</v>
      </c>
      <c r="K1143" s="849">
        <v>1136</v>
      </c>
      <c r="L1143" s="849">
        <v>1</v>
      </c>
      <c r="M1143" s="849">
        <v>568</v>
      </c>
      <c r="N1143" s="849"/>
      <c r="O1143" s="849"/>
      <c r="P1143" s="837"/>
      <c r="Q1143" s="850"/>
    </row>
    <row r="1144" spans="1:17" ht="14.4" customHeight="1" x14ac:dyDescent="0.3">
      <c r="A1144" s="831" t="s">
        <v>3557</v>
      </c>
      <c r="B1144" s="832" t="s">
        <v>2924</v>
      </c>
      <c r="C1144" s="832" t="s">
        <v>2919</v>
      </c>
      <c r="D1144" s="832" t="s">
        <v>3027</v>
      </c>
      <c r="E1144" s="832" t="s">
        <v>3028</v>
      </c>
      <c r="F1144" s="849">
        <v>1</v>
      </c>
      <c r="G1144" s="849">
        <v>761</v>
      </c>
      <c r="H1144" s="849">
        <v>8.3333333333333329E-2</v>
      </c>
      <c r="I1144" s="849">
        <v>761</v>
      </c>
      <c r="J1144" s="849">
        <v>12</v>
      </c>
      <c r="K1144" s="849">
        <v>9132</v>
      </c>
      <c r="L1144" s="849">
        <v>1</v>
      </c>
      <c r="M1144" s="849">
        <v>761</v>
      </c>
      <c r="N1144" s="849">
        <v>13</v>
      </c>
      <c r="O1144" s="849">
        <v>9906</v>
      </c>
      <c r="P1144" s="837">
        <v>1.0847568988173455</v>
      </c>
      <c r="Q1144" s="850">
        <v>762</v>
      </c>
    </row>
    <row r="1145" spans="1:17" ht="14.4" customHeight="1" x14ac:dyDescent="0.3">
      <c r="A1145" s="831" t="s">
        <v>3557</v>
      </c>
      <c r="B1145" s="832" t="s">
        <v>2924</v>
      </c>
      <c r="C1145" s="832" t="s">
        <v>2919</v>
      </c>
      <c r="D1145" s="832" t="s">
        <v>3087</v>
      </c>
      <c r="E1145" s="832" t="s">
        <v>3088</v>
      </c>
      <c r="F1145" s="849">
        <v>245</v>
      </c>
      <c r="G1145" s="849">
        <v>200410</v>
      </c>
      <c r="H1145" s="849">
        <v>0.53610503282275712</v>
      </c>
      <c r="I1145" s="849">
        <v>818</v>
      </c>
      <c r="J1145" s="849">
        <v>457</v>
      </c>
      <c r="K1145" s="849">
        <v>373826</v>
      </c>
      <c r="L1145" s="849">
        <v>1</v>
      </c>
      <c r="M1145" s="849">
        <v>818</v>
      </c>
      <c r="N1145" s="849">
        <v>303</v>
      </c>
      <c r="O1145" s="849">
        <v>248157</v>
      </c>
      <c r="P1145" s="837">
        <v>0.66383023117707174</v>
      </c>
      <c r="Q1145" s="850">
        <v>819</v>
      </c>
    </row>
    <row r="1146" spans="1:17" ht="14.4" customHeight="1" x14ac:dyDescent="0.3">
      <c r="A1146" s="831" t="s">
        <v>3557</v>
      </c>
      <c r="B1146" s="832" t="s">
        <v>2924</v>
      </c>
      <c r="C1146" s="832" t="s">
        <v>2919</v>
      </c>
      <c r="D1146" s="832" t="s">
        <v>3087</v>
      </c>
      <c r="E1146" s="832" t="s">
        <v>3089</v>
      </c>
      <c r="F1146" s="849">
        <v>370</v>
      </c>
      <c r="G1146" s="849">
        <v>302660</v>
      </c>
      <c r="H1146" s="849">
        <v>1.25</v>
      </c>
      <c r="I1146" s="849">
        <v>818</v>
      </c>
      <c r="J1146" s="849">
        <v>296</v>
      </c>
      <c r="K1146" s="849">
        <v>242128</v>
      </c>
      <c r="L1146" s="849">
        <v>1</v>
      </c>
      <c r="M1146" s="849">
        <v>818</v>
      </c>
      <c r="N1146" s="849">
        <v>289</v>
      </c>
      <c r="O1146" s="849">
        <v>236691</v>
      </c>
      <c r="P1146" s="837">
        <v>0.97754493491046057</v>
      </c>
      <c r="Q1146" s="850">
        <v>819</v>
      </c>
    </row>
    <row r="1147" spans="1:17" ht="14.4" customHeight="1" x14ac:dyDescent="0.3">
      <c r="A1147" s="831" t="s">
        <v>3557</v>
      </c>
      <c r="B1147" s="832" t="s">
        <v>2924</v>
      </c>
      <c r="C1147" s="832" t="s">
        <v>2919</v>
      </c>
      <c r="D1147" s="832" t="s">
        <v>3029</v>
      </c>
      <c r="E1147" s="832" t="s">
        <v>3030</v>
      </c>
      <c r="F1147" s="849">
        <v>3</v>
      </c>
      <c r="G1147" s="849">
        <v>1386</v>
      </c>
      <c r="H1147" s="849"/>
      <c r="I1147" s="849">
        <v>462</v>
      </c>
      <c r="J1147" s="849"/>
      <c r="K1147" s="849"/>
      <c r="L1147" s="849"/>
      <c r="M1147" s="849"/>
      <c r="N1147" s="849">
        <v>1</v>
      </c>
      <c r="O1147" s="849">
        <v>464</v>
      </c>
      <c r="P1147" s="837"/>
      <c r="Q1147" s="850">
        <v>464</v>
      </c>
    </row>
    <row r="1148" spans="1:17" ht="14.4" customHeight="1" x14ac:dyDescent="0.3">
      <c r="A1148" s="831" t="s">
        <v>3557</v>
      </c>
      <c r="B1148" s="832" t="s">
        <v>2924</v>
      </c>
      <c r="C1148" s="832" t="s">
        <v>2919</v>
      </c>
      <c r="D1148" s="832" t="s">
        <v>3029</v>
      </c>
      <c r="E1148" s="832" t="s">
        <v>3031</v>
      </c>
      <c r="F1148" s="849">
        <v>2</v>
      </c>
      <c r="G1148" s="849">
        <v>924</v>
      </c>
      <c r="H1148" s="849"/>
      <c r="I1148" s="849">
        <v>462</v>
      </c>
      <c r="J1148" s="849"/>
      <c r="K1148" s="849"/>
      <c r="L1148" s="849"/>
      <c r="M1148" s="849"/>
      <c r="N1148" s="849"/>
      <c r="O1148" s="849"/>
      <c r="P1148" s="837"/>
      <c r="Q1148" s="850"/>
    </row>
    <row r="1149" spans="1:17" ht="14.4" customHeight="1" x14ac:dyDescent="0.3">
      <c r="A1149" s="831" t="s">
        <v>3557</v>
      </c>
      <c r="B1149" s="832" t="s">
        <v>2924</v>
      </c>
      <c r="C1149" s="832" t="s">
        <v>2919</v>
      </c>
      <c r="D1149" s="832" t="s">
        <v>3032</v>
      </c>
      <c r="E1149" s="832" t="s">
        <v>3009</v>
      </c>
      <c r="F1149" s="849">
        <v>1</v>
      </c>
      <c r="G1149" s="849">
        <v>446</v>
      </c>
      <c r="H1149" s="849"/>
      <c r="I1149" s="849">
        <v>446</v>
      </c>
      <c r="J1149" s="849"/>
      <c r="K1149" s="849"/>
      <c r="L1149" s="849"/>
      <c r="M1149" s="849"/>
      <c r="N1149" s="849"/>
      <c r="O1149" s="849"/>
      <c r="P1149" s="837"/>
      <c r="Q1149" s="850"/>
    </row>
    <row r="1150" spans="1:17" ht="14.4" customHeight="1" x14ac:dyDescent="0.3">
      <c r="A1150" s="831" t="s">
        <v>3557</v>
      </c>
      <c r="B1150" s="832" t="s">
        <v>2924</v>
      </c>
      <c r="C1150" s="832" t="s">
        <v>2919</v>
      </c>
      <c r="D1150" s="832" t="s">
        <v>3033</v>
      </c>
      <c r="E1150" s="832" t="s">
        <v>3006</v>
      </c>
      <c r="F1150" s="849">
        <v>25</v>
      </c>
      <c r="G1150" s="849">
        <v>18200</v>
      </c>
      <c r="H1150" s="849">
        <v>0.83333333333333337</v>
      </c>
      <c r="I1150" s="849">
        <v>728</v>
      </c>
      <c r="J1150" s="849">
        <v>30</v>
      </c>
      <c r="K1150" s="849">
        <v>21840</v>
      </c>
      <c r="L1150" s="849">
        <v>1</v>
      </c>
      <c r="M1150" s="849">
        <v>728</v>
      </c>
      <c r="N1150" s="849">
        <v>36</v>
      </c>
      <c r="O1150" s="849">
        <v>26280</v>
      </c>
      <c r="P1150" s="837">
        <v>1.2032967032967032</v>
      </c>
      <c r="Q1150" s="850">
        <v>730</v>
      </c>
    </row>
    <row r="1151" spans="1:17" ht="14.4" customHeight="1" x14ac:dyDescent="0.3">
      <c r="A1151" s="831" t="s">
        <v>3557</v>
      </c>
      <c r="B1151" s="832" t="s">
        <v>2924</v>
      </c>
      <c r="C1151" s="832" t="s">
        <v>2919</v>
      </c>
      <c r="D1151" s="832" t="s">
        <v>3034</v>
      </c>
      <c r="E1151" s="832" t="s">
        <v>3035</v>
      </c>
      <c r="F1151" s="849">
        <v>24</v>
      </c>
      <c r="G1151" s="849">
        <v>19992</v>
      </c>
      <c r="H1151" s="849">
        <v>0.92307692307692313</v>
      </c>
      <c r="I1151" s="849">
        <v>833</v>
      </c>
      <c r="J1151" s="849">
        <v>26</v>
      </c>
      <c r="K1151" s="849">
        <v>21658</v>
      </c>
      <c r="L1151" s="849">
        <v>1</v>
      </c>
      <c r="M1151" s="849">
        <v>833</v>
      </c>
      <c r="N1151" s="849">
        <v>24</v>
      </c>
      <c r="O1151" s="849">
        <v>20016</v>
      </c>
      <c r="P1151" s="837">
        <v>0.92418505863884015</v>
      </c>
      <c r="Q1151" s="850">
        <v>834</v>
      </c>
    </row>
    <row r="1152" spans="1:17" ht="14.4" customHeight="1" x14ac:dyDescent="0.3">
      <c r="A1152" s="831" t="s">
        <v>3557</v>
      </c>
      <c r="B1152" s="832" t="s">
        <v>2924</v>
      </c>
      <c r="C1152" s="832" t="s">
        <v>2919</v>
      </c>
      <c r="D1152" s="832" t="s">
        <v>3036</v>
      </c>
      <c r="E1152" s="832" t="s">
        <v>3037</v>
      </c>
      <c r="F1152" s="849">
        <v>72</v>
      </c>
      <c r="G1152" s="849">
        <v>15480</v>
      </c>
      <c r="H1152" s="849">
        <v>0.75</v>
      </c>
      <c r="I1152" s="849">
        <v>215</v>
      </c>
      <c r="J1152" s="849">
        <v>96</v>
      </c>
      <c r="K1152" s="849">
        <v>20640</v>
      </c>
      <c r="L1152" s="849">
        <v>1</v>
      </c>
      <c r="M1152" s="849">
        <v>215</v>
      </c>
      <c r="N1152" s="849">
        <v>81</v>
      </c>
      <c r="O1152" s="849">
        <v>17415</v>
      </c>
      <c r="P1152" s="837">
        <v>0.84375</v>
      </c>
      <c r="Q1152" s="850">
        <v>215</v>
      </c>
    </row>
    <row r="1153" spans="1:17" ht="14.4" customHeight="1" x14ac:dyDescent="0.3">
      <c r="A1153" s="831" t="s">
        <v>3557</v>
      </c>
      <c r="B1153" s="832" t="s">
        <v>2924</v>
      </c>
      <c r="C1153" s="832" t="s">
        <v>2919</v>
      </c>
      <c r="D1153" s="832" t="s">
        <v>3036</v>
      </c>
      <c r="E1153" s="832" t="s">
        <v>3038</v>
      </c>
      <c r="F1153" s="849">
        <v>91</v>
      </c>
      <c r="G1153" s="849">
        <v>19565</v>
      </c>
      <c r="H1153" s="849">
        <v>1.1818181818181819</v>
      </c>
      <c r="I1153" s="849">
        <v>215</v>
      </c>
      <c r="J1153" s="849">
        <v>77</v>
      </c>
      <c r="K1153" s="849">
        <v>16555</v>
      </c>
      <c r="L1153" s="849">
        <v>1</v>
      </c>
      <c r="M1153" s="849">
        <v>215</v>
      </c>
      <c r="N1153" s="849">
        <v>75</v>
      </c>
      <c r="O1153" s="849">
        <v>16125</v>
      </c>
      <c r="P1153" s="837">
        <v>0.97402597402597402</v>
      </c>
      <c r="Q1153" s="850">
        <v>215</v>
      </c>
    </row>
    <row r="1154" spans="1:17" ht="14.4" customHeight="1" x14ac:dyDescent="0.3">
      <c r="A1154" s="831" t="s">
        <v>3557</v>
      </c>
      <c r="B1154" s="832" t="s">
        <v>2924</v>
      </c>
      <c r="C1154" s="832" t="s">
        <v>2919</v>
      </c>
      <c r="D1154" s="832" t="s">
        <v>3039</v>
      </c>
      <c r="E1154" s="832" t="s">
        <v>3040</v>
      </c>
      <c r="F1154" s="849">
        <v>648</v>
      </c>
      <c r="G1154" s="849">
        <v>55080</v>
      </c>
      <c r="H1154" s="849">
        <v>0.63467189030362392</v>
      </c>
      <c r="I1154" s="849">
        <v>85</v>
      </c>
      <c r="J1154" s="849">
        <v>1021</v>
      </c>
      <c r="K1154" s="849">
        <v>86785</v>
      </c>
      <c r="L1154" s="849">
        <v>1</v>
      </c>
      <c r="M1154" s="849">
        <v>85</v>
      </c>
      <c r="N1154" s="849">
        <v>854</v>
      </c>
      <c r="O1154" s="849">
        <v>73444</v>
      </c>
      <c r="P1154" s="837">
        <v>0.84627527798582702</v>
      </c>
      <c r="Q1154" s="850">
        <v>86</v>
      </c>
    </row>
    <row r="1155" spans="1:17" ht="14.4" customHeight="1" x14ac:dyDescent="0.3">
      <c r="A1155" s="831" t="s">
        <v>3557</v>
      </c>
      <c r="B1155" s="832" t="s">
        <v>2924</v>
      </c>
      <c r="C1155" s="832" t="s">
        <v>2919</v>
      </c>
      <c r="D1155" s="832" t="s">
        <v>3039</v>
      </c>
      <c r="E1155" s="832" t="s">
        <v>3041</v>
      </c>
      <c r="F1155" s="849">
        <v>968</v>
      </c>
      <c r="G1155" s="849">
        <v>82280</v>
      </c>
      <c r="H1155" s="849">
        <v>1.320600272851296</v>
      </c>
      <c r="I1155" s="849">
        <v>85</v>
      </c>
      <c r="J1155" s="849">
        <v>733</v>
      </c>
      <c r="K1155" s="849">
        <v>62305</v>
      </c>
      <c r="L1155" s="849">
        <v>1</v>
      </c>
      <c r="M1155" s="849">
        <v>85</v>
      </c>
      <c r="N1155" s="849">
        <v>774</v>
      </c>
      <c r="O1155" s="849">
        <v>66564</v>
      </c>
      <c r="P1155" s="837">
        <v>1.0683572746970549</v>
      </c>
      <c r="Q1155" s="850">
        <v>86</v>
      </c>
    </row>
    <row r="1156" spans="1:17" ht="14.4" customHeight="1" x14ac:dyDescent="0.3">
      <c r="A1156" s="831" t="s">
        <v>3557</v>
      </c>
      <c r="B1156" s="832" t="s">
        <v>2924</v>
      </c>
      <c r="C1156" s="832" t="s">
        <v>2919</v>
      </c>
      <c r="D1156" s="832" t="s">
        <v>3104</v>
      </c>
      <c r="E1156" s="832" t="s">
        <v>3105</v>
      </c>
      <c r="F1156" s="849">
        <v>3</v>
      </c>
      <c r="G1156" s="849">
        <v>2157</v>
      </c>
      <c r="H1156" s="849">
        <v>0.74895833333333328</v>
      </c>
      <c r="I1156" s="849">
        <v>719</v>
      </c>
      <c r="J1156" s="849">
        <v>4</v>
      </c>
      <c r="K1156" s="849">
        <v>2880</v>
      </c>
      <c r="L1156" s="849">
        <v>1</v>
      </c>
      <c r="M1156" s="849">
        <v>720</v>
      </c>
      <c r="N1156" s="849">
        <v>6</v>
      </c>
      <c r="O1156" s="849">
        <v>4320</v>
      </c>
      <c r="P1156" s="837">
        <v>1.5</v>
      </c>
      <c r="Q1156" s="850">
        <v>720</v>
      </c>
    </row>
    <row r="1157" spans="1:17" ht="14.4" customHeight="1" x14ac:dyDescent="0.3">
      <c r="A1157" s="831" t="s">
        <v>3557</v>
      </c>
      <c r="B1157" s="832" t="s">
        <v>2924</v>
      </c>
      <c r="C1157" s="832" t="s">
        <v>2919</v>
      </c>
      <c r="D1157" s="832" t="s">
        <v>3104</v>
      </c>
      <c r="E1157" s="832" t="s">
        <v>3106</v>
      </c>
      <c r="F1157" s="849">
        <v>5</v>
      </c>
      <c r="G1157" s="849">
        <v>3595</v>
      </c>
      <c r="H1157" s="849">
        <v>2.4965277777777777</v>
      </c>
      <c r="I1157" s="849">
        <v>719</v>
      </c>
      <c r="J1157" s="849">
        <v>2</v>
      </c>
      <c r="K1157" s="849">
        <v>1440</v>
      </c>
      <c r="L1157" s="849">
        <v>1</v>
      </c>
      <c r="M1157" s="849">
        <v>720</v>
      </c>
      <c r="N1157" s="849">
        <v>4</v>
      </c>
      <c r="O1157" s="849">
        <v>2880</v>
      </c>
      <c r="P1157" s="837">
        <v>2</v>
      </c>
      <c r="Q1157" s="850">
        <v>720</v>
      </c>
    </row>
    <row r="1158" spans="1:17" ht="14.4" customHeight="1" x14ac:dyDescent="0.3">
      <c r="A1158" s="831" t="s">
        <v>3557</v>
      </c>
      <c r="B1158" s="832" t="s">
        <v>2924</v>
      </c>
      <c r="C1158" s="832" t="s">
        <v>2919</v>
      </c>
      <c r="D1158" s="832" t="s">
        <v>3090</v>
      </c>
      <c r="E1158" s="832" t="s">
        <v>3088</v>
      </c>
      <c r="F1158" s="849">
        <v>355</v>
      </c>
      <c r="G1158" s="849">
        <v>337960</v>
      </c>
      <c r="H1158" s="849">
        <v>0.82943925233644855</v>
      </c>
      <c r="I1158" s="849">
        <v>952</v>
      </c>
      <c r="J1158" s="849">
        <v>428</v>
      </c>
      <c r="K1158" s="849">
        <v>407456</v>
      </c>
      <c r="L1158" s="849">
        <v>1</v>
      </c>
      <c r="M1158" s="849">
        <v>952</v>
      </c>
      <c r="N1158" s="849">
        <v>505</v>
      </c>
      <c r="O1158" s="849">
        <v>481265</v>
      </c>
      <c r="P1158" s="837">
        <v>1.1811459396842849</v>
      </c>
      <c r="Q1158" s="850">
        <v>953</v>
      </c>
    </row>
    <row r="1159" spans="1:17" ht="14.4" customHeight="1" x14ac:dyDescent="0.3">
      <c r="A1159" s="831" t="s">
        <v>3557</v>
      </c>
      <c r="B1159" s="832" t="s">
        <v>2924</v>
      </c>
      <c r="C1159" s="832" t="s">
        <v>2919</v>
      </c>
      <c r="D1159" s="832" t="s">
        <v>3090</v>
      </c>
      <c r="E1159" s="832" t="s">
        <v>3089</v>
      </c>
      <c r="F1159" s="849">
        <v>467</v>
      </c>
      <c r="G1159" s="849">
        <v>444584</v>
      </c>
      <c r="H1159" s="849">
        <v>1.2420212765957446</v>
      </c>
      <c r="I1159" s="849">
        <v>952</v>
      </c>
      <c r="J1159" s="849">
        <v>376</v>
      </c>
      <c r="K1159" s="849">
        <v>357952</v>
      </c>
      <c r="L1159" s="849">
        <v>1</v>
      </c>
      <c r="M1159" s="849">
        <v>952</v>
      </c>
      <c r="N1159" s="849">
        <v>374</v>
      </c>
      <c r="O1159" s="849">
        <v>356422</v>
      </c>
      <c r="P1159" s="837">
        <v>0.99572568389057747</v>
      </c>
      <c r="Q1159" s="850">
        <v>953</v>
      </c>
    </row>
    <row r="1160" spans="1:17" ht="14.4" customHeight="1" x14ac:dyDescent="0.3">
      <c r="A1160" s="831" t="s">
        <v>3557</v>
      </c>
      <c r="B1160" s="832" t="s">
        <v>2924</v>
      </c>
      <c r="C1160" s="832" t="s">
        <v>2919</v>
      </c>
      <c r="D1160" s="832" t="s">
        <v>3091</v>
      </c>
      <c r="E1160" s="832" t="s">
        <v>3088</v>
      </c>
      <c r="F1160" s="849">
        <v>3</v>
      </c>
      <c r="G1160" s="849">
        <v>2235</v>
      </c>
      <c r="H1160" s="849">
        <v>0.1875</v>
      </c>
      <c r="I1160" s="849">
        <v>745</v>
      </c>
      <c r="J1160" s="849">
        <v>16</v>
      </c>
      <c r="K1160" s="849">
        <v>11920</v>
      </c>
      <c r="L1160" s="849">
        <v>1</v>
      </c>
      <c r="M1160" s="849">
        <v>745</v>
      </c>
      <c r="N1160" s="849">
        <v>7</v>
      </c>
      <c r="O1160" s="849">
        <v>5222</v>
      </c>
      <c r="P1160" s="837">
        <v>0.43808724832214763</v>
      </c>
      <c r="Q1160" s="850">
        <v>746</v>
      </c>
    </row>
    <row r="1161" spans="1:17" ht="14.4" customHeight="1" x14ac:dyDescent="0.3">
      <c r="A1161" s="831" t="s">
        <v>3557</v>
      </c>
      <c r="B1161" s="832" t="s">
        <v>2924</v>
      </c>
      <c r="C1161" s="832" t="s">
        <v>2919</v>
      </c>
      <c r="D1161" s="832" t="s">
        <v>3091</v>
      </c>
      <c r="E1161" s="832" t="s">
        <v>3089</v>
      </c>
      <c r="F1161" s="849">
        <v>43</v>
      </c>
      <c r="G1161" s="849">
        <v>32035</v>
      </c>
      <c r="H1161" s="849">
        <v>1.8695652173913044</v>
      </c>
      <c r="I1161" s="849">
        <v>745</v>
      </c>
      <c r="J1161" s="849">
        <v>23</v>
      </c>
      <c r="K1161" s="849">
        <v>17135</v>
      </c>
      <c r="L1161" s="849">
        <v>1</v>
      </c>
      <c r="M1161" s="849">
        <v>745</v>
      </c>
      <c r="N1161" s="849">
        <v>4</v>
      </c>
      <c r="O1161" s="849">
        <v>2984</v>
      </c>
      <c r="P1161" s="837">
        <v>0.17414648380507733</v>
      </c>
      <c r="Q1161" s="850">
        <v>746</v>
      </c>
    </row>
    <row r="1162" spans="1:17" ht="14.4" customHeight="1" x14ac:dyDescent="0.3">
      <c r="A1162" s="831" t="s">
        <v>3557</v>
      </c>
      <c r="B1162" s="832" t="s">
        <v>2924</v>
      </c>
      <c r="C1162" s="832" t="s">
        <v>2919</v>
      </c>
      <c r="D1162" s="832" t="s">
        <v>3118</v>
      </c>
      <c r="E1162" s="832" t="s">
        <v>3119</v>
      </c>
      <c r="F1162" s="849">
        <v>1</v>
      </c>
      <c r="G1162" s="849">
        <v>58</v>
      </c>
      <c r="H1162" s="849">
        <v>1</v>
      </c>
      <c r="I1162" s="849">
        <v>58</v>
      </c>
      <c r="J1162" s="849">
        <v>1</v>
      </c>
      <c r="K1162" s="849">
        <v>58</v>
      </c>
      <c r="L1162" s="849">
        <v>1</v>
      </c>
      <c r="M1162" s="849">
        <v>58</v>
      </c>
      <c r="N1162" s="849">
        <v>5</v>
      </c>
      <c r="O1162" s="849">
        <v>290</v>
      </c>
      <c r="P1162" s="837">
        <v>5</v>
      </c>
      <c r="Q1162" s="850">
        <v>58</v>
      </c>
    </row>
    <row r="1163" spans="1:17" ht="14.4" customHeight="1" x14ac:dyDescent="0.3">
      <c r="A1163" s="831" t="s">
        <v>3557</v>
      </c>
      <c r="B1163" s="832" t="s">
        <v>2924</v>
      </c>
      <c r="C1163" s="832" t="s">
        <v>2919</v>
      </c>
      <c r="D1163" s="832" t="s">
        <v>3118</v>
      </c>
      <c r="E1163" s="832" t="s">
        <v>3120</v>
      </c>
      <c r="F1163" s="849">
        <v>1</v>
      </c>
      <c r="G1163" s="849">
        <v>58</v>
      </c>
      <c r="H1163" s="849"/>
      <c r="I1163" s="849">
        <v>58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" customHeight="1" x14ac:dyDescent="0.3">
      <c r="A1164" s="831" t="s">
        <v>3557</v>
      </c>
      <c r="B1164" s="832" t="s">
        <v>2924</v>
      </c>
      <c r="C1164" s="832" t="s">
        <v>2919</v>
      </c>
      <c r="D1164" s="832" t="s">
        <v>3092</v>
      </c>
      <c r="E1164" s="832" t="s">
        <v>3093</v>
      </c>
      <c r="F1164" s="849">
        <v>164</v>
      </c>
      <c r="G1164" s="849">
        <v>89052</v>
      </c>
      <c r="H1164" s="849">
        <v>0.70085470085470081</v>
      </c>
      <c r="I1164" s="849">
        <v>543</v>
      </c>
      <c r="J1164" s="849">
        <v>234</v>
      </c>
      <c r="K1164" s="849">
        <v>127062</v>
      </c>
      <c r="L1164" s="849">
        <v>1</v>
      </c>
      <c r="M1164" s="849">
        <v>543</v>
      </c>
      <c r="N1164" s="849">
        <v>167</v>
      </c>
      <c r="O1164" s="849">
        <v>90848</v>
      </c>
      <c r="P1164" s="837">
        <v>0.71498953266909071</v>
      </c>
      <c r="Q1164" s="850">
        <v>544</v>
      </c>
    </row>
    <row r="1165" spans="1:17" ht="14.4" customHeight="1" x14ac:dyDescent="0.3">
      <c r="A1165" s="831" t="s">
        <v>3557</v>
      </c>
      <c r="B1165" s="832" t="s">
        <v>2924</v>
      </c>
      <c r="C1165" s="832" t="s">
        <v>2919</v>
      </c>
      <c r="D1165" s="832" t="s">
        <v>3042</v>
      </c>
      <c r="E1165" s="832" t="s">
        <v>3043</v>
      </c>
      <c r="F1165" s="849"/>
      <c r="G1165" s="849"/>
      <c r="H1165" s="849"/>
      <c r="I1165" s="849"/>
      <c r="J1165" s="849">
        <v>2</v>
      </c>
      <c r="K1165" s="849">
        <v>614</v>
      </c>
      <c r="L1165" s="849">
        <v>1</v>
      </c>
      <c r="M1165" s="849">
        <v>307</v>
      </c>
      <c r="N1165" s="849"/>
      <c r="O1165" s="849"/>
      <c r="P1165" s="837"/>
      <c r="Q1165" s="850"/>
    </row>
    <row r="1166" spans="1:17" ht="14.4" customHeight="1" x14ac:dyDescent="0.3">
      <c r="A1166" s="831" t="s">
        <v>3557</v>
      </c>
      <c r="B1166" s="832" t="s">
        <v>2924</v>
      </c>
      <c r="C1166" s="832" t="s">
        <v>2919</v>
      </c>
      <c r="D1166" s="832" t="s">
        <v>3054</v>
      </c>
      <c r="E1166" s="832" t="s">
        <v>3037</v>
      </c>
      <c r="F1166" s="849">
        <v>1</v>
      </c>
      <c r="G1166" s="849">
        <v>178</v>
      </c>
      <c r="H1166" s="849">
        <v>0.5</v>
      </c>
      <c r="I1166" s="849">
        <v>178</v>
      </c>
      <c r="J1166" s="849">
        <v>2</v>
      </c>
      <c r="K1166" s="849">
        <v>356</v>
      </c>
      <c r="L1166" s="849">
        <v>1</v>
      </c>
      <c r="M1166" s="849">
        <v>178</v>
      </c>
      <c r="N1166" s="849">
        <v>2</v>
      </c>
      <c r="O1166" s="849">
        <v>358</v>
      </c>
      <c r="P1166" s="837">
        <v>1.0056179775280898</v>
      </c>
      <c r="Q1166" s="850">
        <v>179</v>
      </c>
    </row>
    <row r="1167" spans="1:17" ht="14.4" customHeight="1" x14ac:dyDescent="0.3">
      <c r="A1167" s="831" t="s">
        <v>3557</v>
      </c>
      <c r="B1167" s="832" t="s">
        <v>2924</v>
      </c>
      <c r="C1167" s="832" t="s">
        <v>2919</v>
      </c>
      <c r="D1167" s="832" t="s">
        <v>3054</v>
      </c>
      <c r="E1167" s="832" t="s">
        <v>3038</v>
      </c>
      <c r="F1167" s="849">
        <v>2</v>
      </c>
      <c r="G1167" s="849">
        <v>356</v>
      </c>
      <c r="H1167" s="849">
        <v>0.4</v>
      </c>
      <c r="I1167" s="849">
        <v>178</v>
      </c>
      <c r="J1167" s="849">
        <v>5</v>
      </c>
      <c r="K1167" s="849">
        <v>890</v>
      </c>
      <c r="L1167" s="849">
        <v>1</v>
      </c>
      <c r="M1167" s="849">
        <v>178</v>
      </c>
      <c r="N1167" s="849">
        <v>1</v>
      </c>
      <c r="O1167" s="849">
        <v>179</v>
      </c>
      <c r="P1167" s="837">
        <v>0.20112359550561798</v>
      </c>
      <c r="Q1167" s="850">
        <v>179</v>
      </c>
    </row>
    <row r="1168" spans="1:17" ht="14.4" customHeight="1" x14ac:dyDescent="0.3">
      <c r="A1168" s="831" t="s">
        <v>3557</v>
      </c>
      <c r="B1168" s="832" t="s">
        <v>2924</v>
      </c>
      <c r="C1168" s="832" t="s">
        <v>2919</v>
      </c>
      <c r="D1168" s="832" t="s">
        <v>3045</v>
      </c>
      <c r="E1168" s="832" t="s">
        <v>3043</v>
      </c>
      <c r="F1168" s="849">
        <v>1</v>
      </c>
      <c r="G1168" s="849">
        <v>380</v>
      </c>
      <c r="H1168" s="849"/>
      <c r="I1168" s="849">
        <v>380</v>
      </c>
      <c r="J1168" s="849"/>
      <c r="K1168" s="849"/>
      <c r="L1168" s="849"/>
      <c r="M1168" s="849"/>
      <c r="N1168" s="849"/>
      <c r="O1168" s="849"/>
      <c r="P1168" s="837"/>
      <c r="Q1168" s="850"/>
    </row>
    <row r="1169" spans="1:17" ht="14.4" customHeight="1" x14ac:dyDescent="0.3">
      <c r="A1169" s="831" t="s">
        <v>3557</v>
      </c>
      <c r="B1169" s="832" t="s">
        <v>2924</v>
      </c>
      <c r="C1169" s="832" t="s">
        <v>2919</v>
      </c>
      <c r="D1169" s="832" t="s">
        <v>3045</v>
      </c>
      <c r="E1169" s="832" t="s">
        <v>3044</v>
      </c>
      <c r="F1169" s="849">
        <v>6</v>
      </c>
      <c r="G1169" s="849">
        <v>2280</v>
      </c>
      <c r="H1169" s="849">
        <v>3</v>
      </c>
      <c r="I1169" s="849">
        <v>380</v>
      </c>
      <c r="J1169" s="849">
        <v>2</v>
      </c>
      <c r="K1169" s="849">
        <v>760</v>
      </c>
      <c r="L1169" s="849">
        <v>1</v>
      </c>
      <c r="M1169" s="849">
        <v>380</v>
      </c>
      <c r="N1169" s="849">
        <v>2</v>
      </c>
      <c r="O1169" s="849">
        <v>762</v>
      </c>
      <c r="P1169" s="837">
        <v>1.0026315789473683</v>
      </c>
      <c r="Q1169" s="850">
        <v>381</v>
      </c>
    </row>
    <row r="1170" spans="1:17" ht="14.4" customHeight="1" x14ac:dyDescent="0.3">
      <c r="A1170" s="831" t="s">
        <v>3557</v>
      </c>
      <c r="B1170" s="832" t="s">
        <v>2924</v>
      </c>
      <c r="C1170" s="832" t="s">
        <v>2919</v>
      </c>
      <c r="D1170" s="832" t="s">
        <v>3094</v>
      </c>
      <c r="E1170" s="832" t="s">
        <v>3095</v>
      </c>
      <c r="F1170" s="849">
        <v>6</v>
      </c>
      <c r="G1170" s="849">
        <v>600</v>
      </c>
      <c r="H1170" s="849">
        <v>0.46153846153846156</v>
      </c>
      <c r="I1170" s="849">
        <v>100</v>
      </c>
      <c r="J1170" s="849">
        <v>13</v>
      </c>
      <c r="K1170" s="849">
        <v>1300</v>
      </c>
      <c r="L1170" s="849">
        <v>1</v>
      </c>
      <c r="M1170" s="849">
        <v>100</v>
      </c>
      <c r="N1170" s="849">
        <v>9</v>
      </c>
      <c r="O1170" s="849">
        <v>900</v>
      </c>
      <c r="P1170" s="837">
        <v>0.69230769230769229</v>
      </c>
      <c r="Q1170" s="850">
        <v>100</v>
      </c>
    </row>
    <row r="1171" spans="1:17" ht="14.4" customHeight="1" x14ac:dyDescent="0.3">
      <c r="A1171" s="831" t="s">
        <v>3557</v>
      </c>
      <c r="B1171" s="832" t="s">
        <v>2924</v>
      </c>
      <c r="C1171" s="832" t="s">
        <v>2919</v>
      </c>
      <c r="D1171" s="832" t="s">
        <v>3094</v>
      </c>
      <c r="E1171" s="832" t="s">
        <v>3121</v>
      </c>
      <c r="F1171" s="849">
        <v>13</v>
      </c>
      <c r="G1171" s="849">
        <v>1300</v>
      </c>
      <c r="H1171" s="849">
        <v>1.0833333333333333</v>
      </c>
      <c r="I1171" s="849">
        <v>100</v>
      </c>
      <c r="J1171" s="849">
        <v>12</v>
      </c>
      <c r="K1171" s="849">
        <v>1200</v>
      </c>
      <c r="L1171" s="849">
        <v>1</v>
      </c>
      <c r="M1171" s="849">
        <v>100</v>
      </c>
      <c r="N1171" s="849">
        <v>8</v>
      </c>
      <c r="O1171" s="849">
        <v>800</v>
      </c>
      <c r="P1171" s="837">
        <v>0.66666666666666663</v>
      </c>
      <c r="Q1171" s="850">
        <v>100</v>
      </c>
    </row>
    <row r="1172" spans="1:17" ht="14.4" customHeight="1" x14ac:dyDescent="0.3">
      <c r="A1172" s="831" t="s">
        <v>3557</v>
      </c>
      <c r="B1172" s="832" t="s">
        <v>2924</v>
      </c>
      <c r="C1172" s="832" t="s">
        <v>2919</v>
      </c>
      <c r="D1172" s="832" t="s">
        <v>3122</v>
      </c>
      <c r="E1172" s="832" t="s">
        <v>3088</v>
      </c>
      <c r="F1172" s="849">
        <v>45</v>
      </c>
      <c r="G1172" s="849">
        <v>46575</v>
      </c>
      <c r="H1172" s="849">
        <v>0.39823008849557523</v>
      </c>
      <c r="I1172" s="849">
        <v>1035</v>
      </c>
      <c r="J1172" s="849">
        <v>113</v>
      </c>
      <c r="K1172" s="849">
        <v>116955</v>
      </c>
      <c r="L1172" s="849">
        <v>1</v>
      </c>
      <c r="M1172" s="849">
        <v>1035</v>
      </c>
      <c r="N1172" s="849">
        <v>40</v>
      </c>
      <c r="O1172" s="849">
        <v>41440</v>
      </c>
      <c r="P1172" s="837">
        <v>0.35432431276986875</v>
      </c>
      <c r="Q1172" s="850">
        <v>1036</v>
      </c>
    </row>
    <row r="1173" spans="1:17" ht="14.4" customHeight="1" x14ac:dyDescent="0.3">
      <c r="A1173" s="831" t="s">
        <v>3557</v>
      </c>
      <c r="B1173" s="832" t="s">
        <v>2924</v>
      </c>
      <c r="C1173" s="832" t="s">
        <v>2919</v>
      </c>
      <c r="D1173" s="832" t="s">
        <v>3122</v>
      </c>
      <c r="E1173" s="832" t="s">
        <v>3089</v>
      </c>
      <c r="F1173" s="849">
        <v>95</v>
      </c>
      <c r="G1173" s="849">
        <v>98325</v>
      </c>
      <c r="H1173" s="849">
        <v>2.7941176470588234</v>
      </c>
      <c r="I1173" s="849">
        <v>1035</v>
      </c>
      <c r="J1173" s="849">
        <v>34</v>
      </c>
      <c r="K1173" s="849">
        <v>35190</v>
      </c>
      <c r="L1173" s="849">
        <v>1</v>
      </c>
      <c r="M1173" s="849">
        <v>1035</v>
      </c>
      <c r="N1173" s="849">
        <v>102</v>
      </c>
      <c r="O1173" s="849">
        <v>105672</v>
      </c>
      <c r="P1173" s="837">
        <v>3.0028985507246375</v>
      </c>
      <c r="Q1173" s="850">
        <v>1036</v>
      </c>
    </row>
    <row r="1174" spans="1:17" ht="14.4" customHeight="1" x14ac:dyDescent="0.3">
      <c r="A1174" s="831" t="s">
        <v>3557</v>
      </c>
      <c r="B1174" s="832" t="s">
        <v>2924</v>
      </c>
      <c r="C1174" s="832" t="s">
        <v>2919</v>
      </c>
      <c r="D1174" s="832" t="s">
        <v>3096</v>
      </c>
      <c r="E1174" s="832" t="s">
        <v>3097</v>
      </c>
      <c r="F1174" s="849">
        <v>17</v>
      </c>
      <c r="G1174" s="849">
        <v>14008</v>
      </c>
      <c r="H1174" s="849">
        <v>0.80952380952380953</v>
      </c>
      <c r="I1174" s="849">
        <v>824</v>
      </c>
      <c r="J1174" s="849">
        <v>21</v>
      </c>
      <c r="K1174" s="849">
        <v>17304</v>
      </c>
      <c r="L1174" s="849">
        <v>1</v>
      </c>
      <c r="M1174" s="849">
        <v>824</v>
      </c>
      <c r="N1174" s="849">
        <v>18</v>
      </c>
      <c r="O1174" s="849">
        <v>14850</v>
      </c>
      <c r="P1174" s="837">
        <v>0.85818307905686542</v>
      </c>
      <c r="Q1174" s="850">
        <v>825</v>
      </c>
    </row>
    <row r="1175" spans="1:17" ht="14.4" customHeight="1" x14ac:dyDescent="0.3">
      <c r="A1175" s="831" t="s">
        <v>3557</v>
      </c>
      <c r="B1175" s="832" t="s">
        <v>2924</v>
      </c>
      <c r="C1175" s="832" t="s">
        <v>2919</v>
      </c>
      <c r="D1175" s="832" t="s">
        <v>3124</v>
      </c>
      <c r="E1175" s="832" t="s">
        <v>3097</v>
      </c>
      <c r="F1175" s="849">
        <v>24</v>
      </c>
      <c r="G1175" s="849">
        <v>14496</v>
      </c>
      <c r="H1175" s="849">
        <v>0.92307692307692313</v>
      </c>
      <c r="I1175" s="849">
        <v>604</v>
      </c>
      <c r="J1175" s="849">
        <v>26</v>
      </c>
      <c r="K1175" s="849">
        <v>15704</v>
      </c>
      <c r="L1175" s="849">
        <v>1</v>
      </c>
      <c r="M1175" s="849">
        <v>604</v>
      </c>
      <c r="N1175" s="849">
        <v>13</v>
      </c>
      <c r="O1175" s="849">
        <v>7865</v>
      </c>
      <c r="P1175" s="837">
        <v>0.5008278145695364</v>
      </c>
      <c r="Q1175" s="850">
        <v>605</v>
      </c>
    </row>
    <row r="1176" spans="1:17" ht="14.4" customHeight="1" x14ac:dyDescent="0.3">
      <c r="A1176" s="831" t="s">
        <v>3557</v>
      </c>
      <c r="B1176" s="832" t="s">
        <v>2924</v>
      </c>
      <c r="C1176" s="832" t="s">
        <v>2919</v>
      </c>
      <c r="D1176" s="832" t="s">
        <v>3125</v>
      </c>
      <c r="E1176" s="832" t="s">
        <v>3134</v>
      </c>
      <c r="F1176" s="849">
        <v>1</v>
      </c>
      <c r="G1176" s="849">
        <v>1379</v>
      </c>
      <c r="H1176" s="849">
        <v>0.49963768115942031</v>
      </c>
      <c r="I1176" s="849">
        <v>1379</v>
      </c>
      <c r="J1176" s="849">
        <v>2</v>
      </c>
      <c r="K1176" s="849">
        <v>2760</v>
      </c>
      <c r="L1176" s="849">
        <v>1</v>
      </c>
      <c r="M1176" s="849">
        <v>1380</v>
      </c>
      <c r="N1176" s="849"/>
      <c r="O1176" s="849"/>
      <c r="P1176" s="837"/>
      <c r="Q1176" s="850"/>
    </row>
    <row r="1177" spans="1:17" ht="14.4" customHeight="1" x14ac:dyDescent="0.3">
      <c r="A1177" s="831" t="s">
        <v>3557</v>
      </c>
      <c r="B1177" s="832" t="s">
        <v>2924</v>
      </c>
      <c r="C1177" s="832" t="s">
        <v>2919</v>
      </c>
      <c r="D1177" s="832" t="s">
        <v>3125</v>
      </c>
      <c r="E1177" s="832" t="s">
        <v>3126</v>
      </c>
      <c r="F1177" s="849">
        <v>1</v>
      </c>
      <c r="G1177" s="849">
        <v>1379</v>
      </c>
      <c r="H1177" s="849"/>
      <c r="I1177" s="849">
        <v>1379</v>
      </c>
      <c r="J1177" s="849"/>
      <c r="K1177" s="849"/>
      <c r="L1177" s="849"/>
      <c r="M1177" s="849"/>
      <c r="N1177" s="849"/>
      <c r="O1177" s="849"/>
      <c r="P1177" s="837"/>
      <c r="Q1177" s="850"/>
    </row>
    <row r="1178" spans="1:17" ht="14.4" customHeight="1" thickBot="1" x14ac:dyDescent="0.35">
      <c r="A1178" s="839" t="s">
        <v>3557</v>
      </c>
      <c r="B1178" s="840" t="s">
        <v>2924</v>
      </c>
      <c r="C1178" s="840" t="s">
        <v>2919</v>
      </c>
      <c r="D1178" s="840" t="s">
        <v>3127</v>
      </c>
      <c r="E1178" s="840" t="s">
        <v>3128</v>
      </c>
      <c r="F1178" s="851">
        <v>1</v>
      </c>
      <c r="G1178" s="851">
        <v>357</v>
      </c>
      <c r="H1178" s="851">
        <v>0.9972067039106145</v>
      </c>
      <c r="I1178" s="851">
        <v>357</v>
      </c>
      <c r="J1178" s="851">
        <v>1</v>
      </c>
      <c r="K1178" s="851">
        <v>358</v>
      </c>
      <c r="L1178" s="851">
        <v>1</v>
      </c>
      <c r="M1178" s="851">
        <v>358</v>
      </c>
      <c r="N1178" s="851"/>
      <c r="O1178" s="851"/>
      <c r="P1178" s="845"/>
      <c r="Q117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164.827</v>
      </c>
      <c r="C5" s="114">
        <v>144.56299999999999</v>
      </c>
      <c r="D5" s="114">
        <v>136.869</v>
      </c>
      <c r="E5" s="424">
        <f>IF(OR(D5=0,B5=0),"",D5/B5)</f>
        <v>0.8303797314760325</v>
      </c>
      <c r="F5" s="129">
        <f>IF(OR(D5=0,C5=0),"",D5/C5)</f>
        <v>0.94677752952000171</v>
      </c>
      <c r="G5" s="130">
        <v>16</v>
      </c>
      <c r="H5" s="114">
        <v>15</v>
      </c>
      <c r="I5" s="114">
        <v>15</v>
      </c>
      <c r="J5" s="424">
        <f>IF(OR(I5=0,G5=0),"",I5/G5)</f>
        <v>0.9375</v>
      </c>
      <c r="K5" s="131">
        <f>IF(OR(I5=0,H5=0),"",I5/H5)</f>
        <v>1</v>
      </c>
      <c r="L5" s="121"/>
      <c r="M5" s="121"/>
      <c r="N5" s="7">
        <f>D5-C5</f>
        <v>-7.6939999999999884</v>
      </c>
      <c r="O5" s="8">
        <f>I5-H5</f>
        <v>0</v>
      </c>
      <c r="P5" s="7">
        <f>D5-B5</f>
        <v>-27.957999999999998</v>
      </c>
      <c r="Q5" s="8">
        <f>I5-G5</f>
        <v>-1</v>
      </c>
    </row>
    <row r="6" spans="1:17" ht="14.4" hidden="1" customHeight="1" outlineLevel="1" x14ac:dyDescent="0.3">
      <c r="A6" s="441" t="s">
        <v>168</v>
      </c>
      <c r="B6" s="120">
        <v>56.417000000000002</v>
      </c>
      <c r="C6" s="113">
        <v>60.174999999999997</v>
      </c>
      <c r="D6" s="113">
        <v>6.4320000000000004</v>
      </c>
      <c r="E6" s="424">
        <f t="shared" ref="E6:E12" si="0">IF(OR(D6=0,B6=0),"",D6/B6)</f>
        <v>0.11400818902103976</v>
      </c>
      <c r="F6" s="129">
        <f t="shared" ref="F6:F12" si="1">IF(OR(D6=0,C6=0),"",D6/C6)</f>
        <v>0.10688824262567513</v>
      </c>
      <c r="G6" s="133">
        <v>3</v>
      </c>
      <c r="H6" s="113">
        <v>4</v>
      </c>
      <c r="I6" s="113">
        <v>3</v>
      </c>
      <c r="J6" s="425">
        <f t="shared" ref="J6:J12" si="2">IF(OR(I6=0,G6=0),"",I6/G6)</f>
        <v>1</v>
      </c>
      <c r="K6" s="134">
        <f t="shared" ref="K6:K12" si="3">IF(OR(I6=0,H6=0),"",I6/H6)</f>
        <v>0.75</v>
      </c>
      <c r="L6" s="121"/>
      <c r="M6" s="121"/>
      <c r="N6" s="5">
        <f t="shared" ref="N6:N13" si="4">D6-C6</f>
        <v>-53.742999999999995</v>
      </c>
      <c r="O6" s="6">
        <f t="shared" ref="O6:O13" si="5">I6-H6</f>
        <v>-1</v>
      </c>
      <c r="P6" s="5">
        <f t="shared" ref="P6:P13" si="6">D6-B6</f>
        <v>-49.984999999999999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58.822000000000003</v>
      </c>
      <c r="C7" s="113">
        <v>91.58</v>
      </c>
      <c r="D7" s="113">
        <v>30.550999999999998</v>
      </c>
      <c r="E7" s="424">
        <f t="shared" si="0"/>
        <v>0.5193805038931012</v>
      </c>
      <c r="F7" s="129">
        <f t="shared" si="1"/>
        <v>0.33359903909150468</v>
      </c>
      <c r="G7" s="133">
        <v>6</v>
      </c>
      <c r="H7" s="113">
        <v>6</v>
      </c>
      <c r="I7" s="113">
        <v>3</v>
      </c>
      <c r="J7" s="425">
        <f t="shared" si="2"/>
        <v>0.5</v>
      </c>
      <c r="K7" s="134">
        <f t="shared" si="3"/>
        <v>0.5</v>
      </c>
      <c r="L7" s="121"/>
      <c r="M7" s="121"/>
      <c r="N7" s="5">
        <f t="shared" si="4"/>
        <v>-61.028999999999996</v>
      </c>
      <c r="O7" s="6">
        <f t="shared" si="5"/>
        <v>-3</v>
      </c>
      <c r="P7" s="5">
        <f t="shared" si="6"/>
        <v>-28.271000000000004</v>
      </c>
      <c r="Q7" s="6">
        <f t="shared" si="7"/>
        <v>-3</v>
      </c>
    </row>
    <row r="8" spans="1:17" ht="14.4" hidden="1" customHeight="1" outlineLevel="1" x14ac:dyDescent="0.3">
      <c r="A8" s="441" t="s">
        <v>170</v>
      </c>
      <c r="B8" s="120">
        <v>39.463000000000001</v>
      </c>
      <c r="C8" s="113">
        <v>0</v>
      </c>
      <c r="D8" s="113">
        <v>15.975</v>
      </c>
      <c r="E8" s="424">
        <f t="shared" si="0"/>
        <v>0.40480956845652888</v>
      </c>
      <c r="F8" s="129" t="str">
        <f t="shared" si="1"/>
        <v/>
      </c>
      <c r="G8" s="133">
        <v>4</v>
      </c>
      <c r="H8" s="113">
        <v>0</v>
      </c>
      <c r="I8" s="113">
        <v>2</v>
      </c>
      <c r="J8" s="425">
        <f t="shared" si="2"/>
        <v>0.5</v>
      </c>
      <c r="K8" s="134" t="str">
        <f t="shared" si="3"/>
        <v/>
      </c>
      <c r="L8" s="121"/>
      <c r="M8" s="121"/>
      <c r="N8" s="5">
        <f t="shared" si="4"/>
        <v>15.975</v>
      </c>
      <c r="O8" s="6">
        <f t="shared" si="5"/>
        <v>2</v>
      </c>
      <c r="P8" s="5">
        <f t="shared" si="6"/>
        <v>-23.488</v>
      </c>
      <c r="Q8" s="6">
        <f t="shared" si="7"/>
        <v>-2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28.109000000000002</v>
      </c>
      <c r="C10" s="113">
        <v>44.779000000000003</v>
      </c>
      <c r="D10" s="113">
        <v>20.338999999999999</v>
      </c>
      <c r="E10" s="424">
        <f t="shared" si="0"/>
        <v>0.72357607883595987</v>
      </c>
      <c r="F10" s="129">
        <f t="shared" si="1"/>
        <v>0.45420844592331222</v>
      </c>
      <c r="G10" s="133">
        <v>2</v>
      </c>
      <c r="H10" s="113">
        <v>7</v>
      </c>
      <c r="I10" s="113">
        <v>1</v>
      </c>
      <c r="J10" s="425">
        <f t="shared" si="2"/>
        <v>0.5</v>
      </c>
      <c r="K10" s="134">
        <f t="shared" si="3"/>
        <v>0.14285714285714285</v>
      </c>
      <c r="L10" s="121"/>
      <c r="M10" s="121"/>
      <c r="N10" s="5">
        <f t="shared" si="4"/>
        <v>-24.440000000000005</v>
      </c>
      <c r="O10" s="6">
        <f t="shared" si="5"/>
        <v>-6</v>
      </c>
      <c r="P10" s="5">
        <f t="shared" si="6"/>
        <v>-7.7700000000000031</v>
      </c>
      <c r="Q10" s="6">
        <f t="shared" si="7"/>
        <v>-1</v>
      </c>
    </row>
    <row r="11" spans="1:17" ht="14.4" hidden="1" customHeight="1" outlineLevel="1" x14ac:dyDescent="0.3">
      <c r="A11" s="441" t="s">
        <v>173</v>
      </c>
      <c r="B11" s="120">
        <v>13.868</v>
      </c>
      <c r="C11" s="113">
        <v>1.21</v>
      </c>
      <c r="D11" s="113">
        <v>12.972</v>
      </c>
      <c r="E11" s="424">
        <f t="shared" si="0"/>
        <v>0.9353908278050187</v>
      </c>
      <c r="F11" s="129">
        <f t="shared" si="1"/>
        <v>10.720661157024793</v>
      </c>
      <c r="G11" s="133">
        <v>1</v>
      </c>
      <c r="H11" s="113">
        <v>1</v>
      </c>
      <c r="I11" s="113">
        <v>2</v>
      </c>
      <c r="J11" s="425">
        <f t="shared" si="2"/>
        <v>2</v>
      </c>
      <c r="K11" s="134">
        <f t="shared" si="3"/>
        <v>2</v>
      </c>
      <c r="L11" s="121"/>
      <c r="M11" s="121"/>
      <c r="N11" s="5">
        <f t="shared" si="4"/>
        <v>11.762</v>
      </c>
      <c r="O11" s="6">
        <f t="shared" si="5"/>
        <v>1</v>
      </c>
      <c r="P11" s="5">
        <f t="shared" si="6"/>
        <v>-0.8960000000000008</v>
      </c>
      <c r="Q11" s="6">
        <f t="shared" si="7"/>
        <v>1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361.50600000000003</v>
      </c>
      <c r="C13" s="116">
        <f>SUM(C5:C12)</f>
        <v>342.30699999999996</v>
      </c>
      <c r="D13" s="116">
        <f>SUM(D5:D12)</f>
        <v>223.13799999999998</v>
      </c>
      <c r="E13" s="420">
        <f>IF(OR(D13=0,B13=0),0,D13/B13)</f>
        <v>0.6172456335441181</v>
      </c>
      <c r="F13" s="135">
        <f>IF(OR(D13=0,C13=0),0,D13/C13)</f>
        <v>0.65186513860365114</v>
      </c>
      <c r="G13" s="136">
        <f>SUM(G5:G12)</f>
        <v>32</v>
      </c>
      <c r="H13" s="116">
        <f>SUM(H5:H12)</f>
        <v>33</v>
      </c>
      <c r="I13" s="116">
        <f>SUM(I5:I12)</f>
        <v>26</v>
      </c>
      <c r="J13" s="420">
        <f>IF(OR(I13=0,G13=0),0,I13/G13)</f>
        <v>0.8125</v>
      </c>
      <c r="K13" s="137">
        <f>IF(OR(I13=0,H13=0),0,I13/H13)</f>
        <v>0.78787878787878785</v>
      </c>
      <c r="L13" s="121"/>
      <c r="M13" s="121"/>
      <c r="N13" s="127">
        <f t="shared" si="4"/>
        <v>-119.16899999999998</v>
      </c>
      <c r="O13" s="138">
        <f t="shared" si="5"/>
        <v>-7</v>
      </c>
      <c r="P13" s="127">
        <f t="shared" si="6"/>
        <v>-138.36800000000005</v>
      </c>
      <c r="Q13" s="138">
        <f t="shared" si="7"/>
        <v>-6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164.827</v>
      </c>
      <c r="C18" s="114">
        <v>131.57400000000001</v>
      </c>
      <c r="D18" s="114">
        <v>136.869</v>
      </c>
      <c r="E18" s="424">
        <f>IF(OR(D18=0,B18=0),"",D18/B18)</f>
        <v>0.8303797314760325</v>
      </c>
      <c r="F18" s="129">
        <f>IF(OR(D18=0,C18=0),"",D18/C18)</f>
        <v>1.0402435131560945</v>
      </c>
      <c r="G18" s="119">
        <v>16</v>
      </c>
      <c r="H18" s="114">
        <v>14</v>
      </c>
      <c r="I18" s="114">
        <v>15</v>
      </c>
      <c r="J18" s="424">
        <f>IF(OR(I18=0,G18=0),"",I18/G18)</f>
        <v>0.9375</v>
      </c>
      <c r="K18" s="131">
        <f>IF(OR(I18=0,H18=0),"",I18/H18)</f>
        <v>1.0714285714285714</v>
      </c>
      <c r="L18" s="659">
        <v>0.91871999999999998</v>
      </c>
      <c r="M18" s="660"/>
      <c r="N18" s="145">
        <f t="shared" ref="N18:N26" si="8">D18-C18</f>
        <v>5.2949999999999875</v>
      </c>
      <c r="O18" s="146">
        <f t="shared" ref="O18:O26" si="9">I18-H18</f>
        <v>1</v>
      </c>
      <c r="P18" s="145">
        <f t="shared" ref="P18:P26" si="10">D18-B18</f>
        <v>-27.957999999999998</v>
      </c>
      <c r="Q18" s="146">
        <f t="shared" ref="Q18:Q26" si="11">I18-G18</f>
        <v>-1</v>
      </c>
    </row>
    <row r="19" spans="1:17" ht="14.4" hidden="1" customHeight="1" outlineLevel="1" x14ac:dyDescent="0.3">
      <c r="A19" s="441" t="s">
        <v>168</v>
      </c>
      <c r="B19" s="120">
        <v>56.417000000000002</v>
      </c>
      <c r="C19" s="113">
        <v>60.174999999999997</v>
      </c>
      <c r="D19" s="113">
        <v>6.4320000000000004</v>
      </c>
      <c r="E19" s="425">
        <f t="shared" ref="E19:E25" si="12">IF(OR(D19=0,B19=0),"",D19/B19)</f>
        <v>0.11400818902103976</v>
      </c>
      <c r="F19" s="132">
        <f t="shared" ref="F19:F25" si="13">IF(OR(D19=0,C19=0),"",D19/C19)</f>
        <v>0.10688824262567513</v>
      </c>
      <c r="G19" s="120">
        <v>3</v>
      </c>
      <c r="H19" s="113">
        <v>4</v>
      </c>
      <c r="I19" s="113">
        <v>3</v>
      </c>
      <c r="J19" s="425">
        <f t="shared" ref="J19:J25" si="14">IF(OR(I19=0,G19=0),"",I19/G19)</f>
        <v>1</v>
      </c>
      <c r="K19" s="134">
        <f t="shared" ref="K19:K25" si="15">IF(OR(I19=0,H19=0),"",I19/H19)</f>
        <v>0.75</v>
      </c>
      <c r="L19" s="659">
        <v>0.99456</v>
      </c>
      <c r="M19" s="660"/>
      <c r="N19" s="147">
        <f t="shared" si="8"/>
        <v>-53.742999999999995</v>
      </c>
      <c r="O19" s="148">
        <f t="shared" si="9"/>
        <v>-1</v>
      </c>
      <c r="P19" s="147">
        <f t="shared" si="10"/>
        <v>-49.984999999999999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41.621000000000002</v>
      </c>
      <c r="C20" s="113">
        <v>91.58</v>
      </c>
      <c r="D20" s="113">
        <v>30.550999999999998</v>
      </c>
      <c r="E20" s="425">
        <f t="shared" si="12"/>
        <v>0.73402849523077285</v>
      </c>
      <c r="F20" s="132">
        <f t="shared" si="13"/>
        <v>0.33359903909150468</v>
      </c>
      <c r="G20" s="120">
        <v>5</v>
      </c>
      <c r="H20" s="113">
        <v>6</v>
      </c>
      <c r="I20" s="113">
        <v>3</v>
      </c>
      <c r="J20" s="425">
        <f t="shared" si="14"/>
        <v>0.6</v>
      </c>
      <c r="K20" s="134">
        <f t="shared" si="15"/>
        <v>0.5</v>
      </c>
      <c r="L20" s="659">
        <v>0.96671999999999991</v>
      </c>
      <c r="M20" s="660"/>
      <c r="N20" s="147">
        <f t="shared" si="8"/>
        <v>-61.028999999999996</v>
      </c>
      <c r="O20" s="148">
        <f t="shared" si="9"/>
        <v>-3</v>
      </c>
      <c r="P20" s="147">
        <f t="shared" si="10"/>
        <v>-11.070000000000004</v>
      </c>
      <c r="Q20" s="148">
        <f t="shared" si="11"/>
        <v>-2</v>
      </c>
    </row>
    <row r="21" spans="1:17" ht="14.4" hidden="1" customHeight="1" outlineLevel="1" x14ac:dyDescent="0.3">
      <c r="A21" s="441" t="s">
        <v>170</v>
      </c>
      <c r="B21" s="120">
        <v>39.463000000000001</v>
      </c>
      <c r="C21" s="113">
        <v>0</v>
      </c>
      <c r="D21" s="113">
        <v>15.975</v>
      </c>
      <c r="E21" s="425">
        <f t="shared" si="12"/>
        <v>0.40480956845652888</v>
      </c>
      <c r="F21" s="132" t="str">
        <f t="shared" si="13"/>
        <v/>
      </c>
      <c r="G21" s="120">
        <v>4</v>
      </c>
      <c r="H21" s="113">
        <v>0</v>
      </c>
      <c r="I21" s="113">
        <v>2</v>
      </c>
      <c r="J21" s="425">
        <f t="shared" si="14"/>
        <v>0.5</v>
      </c>
      <c r="K21" s="134" t="str">
        <f t="shared" si="15"/>
        <v/>
      </c>
      <c r="L21" s="659">
        <v>1.11744</v>
      </c>
      <c r="M21" s="660"/>
      <c r="N21" s="147">
        <f t="shared" si="8"/>
        <v>15.975</v>
      </c>
      <c r="O21" s="148">
        <f t="shared" si="9"/>
        <v>2</v>
      </c>
      <c r="P21" s="147">
        <f t="shared" si="10"/>
        <v>-23.488</v>
      </c>
      <c r="Q21" s="148">
        <f t="shared" si="11"/>
        <v>-2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28.109000000000002</v>
      </c>
      <c r="C23" s="113">
        <v>44.779000000000003</v>
      </c>
      <c r="D23" s="113">
        <v>20.338999999999999</v>
      </c>
      <c r="E23" s="425">
        <f t="shared" si="12"/>
        <v>0.72357607883595987</v>
      </c>
      <c r="F23" s="132">
        <f t="shared" si="13"/>
        <v>0.45420844592331222</v>
      </c>
      <c r="G23" s="120">
        <v>2</v>
      </c>
      <c r="H23" s="113">
        <v>7</v>
      </c>
      <c r="I23" s="113">
        <v>1</v>
      </c>
      <c r="J23" s="425">
        <f t="shared" si="14"/>
        <v>0.5</v>
      </c>
      <c r="K23" s="134">
        <f t="shared" si="15"/>
        <v>0.14285714285714285</v>
      </c>
      <c r="L23" s="659">
        <v>0.98495999999999995</v>
      </c>
      <c r="M23" s="660"/>
      <c r="N23" s="147">
        <f t="shared" si="8"/>
        <v>-24.440000000000005</v>
      </c>
      <c r="O23" s="148">
        <f t="shared" si="9"/>
        <v>-6</v>
      </c>
      <c r="P23" s="147">
        <f t="shared" si="10"/>
        <v>-7.7700000000000031</v>
      </c>
      <c r="Q23" s="148">
        <f t="shared" si="11"/>
        <v>-1</v>
      </c>
    </row>
    <row r="24" spans="1:17" ht="14.4" hidden="1" customHeight="1" outlineLevel="1" x14ac:dyDescent="0.3">
      <c r="A24" s="441" t="s">
        <v>173</v>
      </c>
      <c r="B24" s="120">
        <v>13.868</v>
      </c>
      <c r="C24" s="113">
        <v>1.21</v>
      </c>
      <c r="D24" s="113">
        <v>12.972</v>
      </c>
      <c r="E24" s="425">
        <f t="shared" si="12"/>
        <v>0.9353908278050187</v>
      </c>
      <c r="F24" s="132">
        <f t="shared" si="13"/>
        <v>10.720661157024793</v>
      </c>
      <c r="G24" s="120">
        <v>1</v>
      </c>
      <c r="H24" s="113">
        <v>1</v>
      </c>
      <c r="I24" s="113">
        <v>2</v>
      </c>
      <c r="J24" s="425">
        <f t="shared" si="14"/>
        <v>2</v>
      </c>
      <c r="K24" s="134">
        <f t="shared" si="15"/>
        <v>2</v>
      </c>
      <c r="L24" s="659">
        <v>1.0147199999999998</v>
      </c>
      <c r="M24" s="660"/>
      <c r="N24" s="147">
        <f t="shared" si="8"/>
        <v>11.762</v>
      </c>
      <c r="O24" s="148">
        <f t="shared" si="9"/>
        <v>1</v>
      </c>
      <c r="P24" s="147">
        <f t="shared" si="10"/>
        <v>-0.8960000000000008</v>
      </c>
      <c r="Q24" s="148">
        <f t="shared" si="11"/>
        <v>1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344.30500000000001</v>
      </c>
      <c r="C26" s="150">
        <f>SUM(C18:C25)</f>
        <v>329.31799999999998</v>
      </c>
      <c r="D26" s="150">
        <f>SUM(D18:D25)</f>
        <v>223.13799999999998</v>
      </c>
      <c r="E26" s="421">
        <f>IF(OR(D26=0,B26=0),0,D26/B26)</f>
        <v>0.64808236882996173</v>
      </c>
      <c r="F26" s="151">
        <f>IF(OR(D26=0,C26=0),0,D26/C26)</f>
        <v>0.67757608147747761</v>
      </c>
      <c r="G26" s="149">
        <f>SUM(G18:G25)</f>
        <v>31</v>
      </c>
      <c r="H26" s="150">
        <f>SUM(H18:H25)</f>
        <v>32</v>
      </c>
      <c r="I26" s="150">
        <f>SUM(I18:I25)</f>
        <v>26</v>
      </c>
      <c r="J26" s="421">
        <f>IF(OR(I26=0,G26=0),0,I26/G26)</f>
        <v>0.83870967741935487</v>
      </c>
      <c r="K26" s="152">
        <f>IF(OR(I26=0,H26=0),0,I26/H26)</f>
        <v>0.8125</v>
      </c>
      <c r="L26" s="121"/>
      <c r="M26" s="121"/>
      <c r="N26" s="143">
        <f t="shared" si="8"/>
        <v>-106.18</v>
      </c>
      <c r="O26" s="153">
        <f t="shared" si="9"/>
        <v>-6</v>
      </c>
      <c r="P26" s="143">
        <f t="shared" si="10"/>
        <v>-121.16700000000003</v>
      </c>
      <c r="Q26" s="153">
        <f t="shared" si="11"/>
        <v>-5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12.989000000000001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-12.989000000000001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17.201000000000001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1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-17.201000000000001</v>
      </c>
      <c r="Q33" s="148">
        <f t="shared" si="19"/>
        <v>-1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17.201000000000001</v>
      </c>
      <c r="C39" s="162">
        <f>SUM(C31:C38)</f>
        <v>12.989000000000001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-12.989000000000001</v>
      </c>
      <c r="O39" s="166">
        <f t="shared" si="17"/>
        <v>-1</v>
      </c>
      <c r="P39" s="160">
        <f t="shared" si="18"/>
        <v>-17.201000000000001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276</v>
      </c>
      <c r="C33" s="199">
        <v>173</v>
      </c>
      <c r="D33" s="84">
        <f>IF(C33="","",C33-B33)</f>
        <v>-103</v>
      </c>
      <c r="E33" s="85">
        <f>IF(C33="","",C33/B33)</f>
        <v>0.62681159420289856</v>
      </c>
      <c r="F33" s="86">
        <v>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433</v>
      </c>
      <c r="C34" s="200">
        <v>260</v>
      </c>
      <c r="D34" s="87">
        <f t="shared" ref="D34:D45" si="0">IF(C34="","",C34-B34)</f>
        <v>-173</v>
      </c>
      <c r="E34" s="88">
        <f t="shared" ref="E34:E45" si="1">IF(C34="","",C34/B34)</f>
        <v>0.60046189376443415</v>
      </c>
      <c r="F34" s="89">
        <v>14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3604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30" t="s">
        <v>3561</v>
      </c>
      <c r="B5" s="931">
        <v>3</v>
      </c>
      <c r="C5" s="932">
        <v>45.23</v>
      </c>
      <c r="D5" s="933">
        <v>18.3</v>
      </c>
      <c r="E5" s="934">
        <v>1</v>
      </c>
      <c r="F5" s="935">
        <v>13.87</v>
      </c>
      <c r="G5" s="936">
        <v>14</v>
      </c>
      <c r="H5" s="937"/>
      <c r="I5" s="935"/>
      <c r="J5" s="936"/>
      <c r="K5" s="938">
        <v>13.87</v>
      </c>
      <c r="L5" s="937">
        <v>11</v>
      </c>
      <c r="M5" s="937">
        <v>72</v>
      </c>
      <c r="N5" s="939">
        <v>24</v>
      </c>
      <c r="O5" s="937" t="s">
        <v>3562</v>
      </c>
      <c r="P5" s="940" t="s">
        <v>3563</v>
      </c>
      <c r="Q5" s="941">
        <f>H5-B5</f>
        <v>-3</v>
      </c>
      <c r="R5" s="957">
        <f>I5-C5</f>
        <v>-45.23</v>
      </c>
      <c r="S5" s="941">
        <f>H5-E5</f>
        <v>-1</v>
      </c>
      <c r="T5" s="957">
        <f>I5-F5</f>
        <v>-13.87</v>
      </c>
      <c r="U5" s="963" t="s">
        <v>568</v>
      </c>
      <c r="V5" s="964" t="s">
        <v>568</v>
      </c>
      <c r="W5" s="964" t="s">
        <v>568</v>
      </c>
      <c r="X5" s="965" t="s">
        <v>568</v>
      </c>
      <c r="Y5" s="966"/>
    </row>
    <row r="6" spans="1:25" ht="14.4" customHeight="1" x14ac:dyDescent="0.3">
      <c r="A6" s="929" t="s">
        <v>3564</v>
      </c>
      <c r="B6" s="926">
        <v>7</v>
      </c>
      <c r="C6" s="927">
        <v>54.39</v>
      </c>
      <c r="D6" s="928">
        <v>11.1</v>
      </c>
      <c r="E6" s="920">
        <v>7</v>
      </c>
      <c r="F6" s="921">
        <v>56.97</v>
      </c>
      <c r="G6" s="922">
        <v>16.899999999999999</v>
      </c>
      <c r="H6" s="916">
        <v>5</v>
      </c>
      <c r="I6" s="914">
        <v>38.85</v>
      </c>
      <c r="J6" s="915">
        <v>6.8</v>
      </c>
      <c r="K6" s="917">
        <v>7.77</v>
      </c>
      <c r="L6" s="916">
        <v>5</v>
      </c>
      <c r="M6" s="916">
        <v>45</v>
      </c>
      <c r="N6" s="918">
        <v>15</v>
      </c>
      <c r="O6" s="916" t="s">
        <v>3562</v>
      </c>
      <c r="P6" s="925" t="s">
        <v>3565</v>
      </c>
      <c r="Q6" s="919">
        <f t="shared" ref="Q6:R25" si="0">H6-B6</f>
        <v>-2</v>
      </c>
      <c r="R6" s="958">
        <f t="shared" si="0"/>
        <v>-15.54</v>
      </c>
      <c r="S6" s="919">
        <f t="shared" ref="S6:S25" si="1">H6-E6</f>
        <v>-2</v>
      </c>
      <c r="T6" s="958">
        <f t="shared" ref="T6:T25" si="2">I6-F6</f>
        <v>-18.119999999999997</v>
      </c>
      <c r="U6" s="962">
        <v>75</v>
      </c>
      <c r="V6" s="926">
        <v>34</v>
      </c>
      <c r="W6" s="926">
        <v>-41</v>
      </c>
      <c r="X6" s="961">
        <v>0.45333333333333331</v>
      </c>
      <c r="Y6" s="960"/>
    </row>
    <row r="7" spans="1:25" ht="14.4" customHeight="1" x14ac:dyDescent="0.3">
      <c r="A7" s="929" t="s">
        <v>3566</v>
      </c>
      <c r="B7" s="926">
        <v>1</v>
      </c>
      <c r="C7" s="927">
        <v>33.15</v>
      </c>
      <c r="D7" s="928">
        <v>29</v>
      </c>
      <c r="E7" s="920">
        <v>2</v>
      </c>
      <c r="F7" s="921">
        <v>67.64</v>
      </c>
      <c r="G7" s="922">
        <v>37</v>
      </c>
      <c r="H7" s="916"/>
      <c r="I7" s="914"/>
      <c r="J7" s="915"/>
      <c r="K7" s="917">
        <v>33.15</v>
      </c>
      <c r="L7" s="916">
        <v>22</v>
      </c>
      <c r="M7" s="916">
        <v>135</v>
      </c>
      <c r="N7" s="918">
        <v>45</v>
      </c>
      <c r="O7" s="916" t="s">
        <v>3562</v>
      </c>
      <c r="P7" s="925" t="s">
        <v>3567</v>
      </c>
      <c r="Q7" s="919">
        <f t="shared" si="0"/>
        <v>-1</v>
      </c>
      <c r="R7" s="958">
        <f t="shared" si="0"/>
        <v>-33.15</v>
      </c>
      <c r="S7" s="919">
        <f t="shared" si="1"/>
        <v>-2</v>
      </c>
      <c r="T7" s="958">
        <f t="shared" si="2"/>
        <v>-67.64</v>
      </c>
      <c r="U7" s="962" t="s">
        <v>568</v>
      </c>
      <c r="V7" s="926" t="s">
        <v>568</v>
      </c>
      <c r="W7" s="926" t="s">
        <v>568</v>
      </c>
      <c r="X7" s="961" t="s">
        <v>568</v>
      </c>
      <c r="Y7" s="960"/>
    </row>
    <row r="8" spans="1:25" ht="14.4" customHeight="1" x14ac:dyDescent="0.3">
      <c r="A8" s="929" t="s">
        <v>3568</v>
      </c>
      <c r="B8" s="911">
        <v>5</v>
      </c>
      <c r="C8" s="912">
        <v>107.08</v>
      </c>
      <c r="D8" s="913">
        <v>36.4</v>
      </c>
      <c r="E8" s="924">
        <v>3</v>
      </c>
      <c r="F8" s="914">
        <v>62.62</v>
      </c>
      <c r="G8" s="915">
        <v>25.7</v>
      </c>
      <c r="H8" s="916">
        <v>4</v>
      </c>
      <c r="I8" s="914">
        <v>79.8</v>
      </c>
      <c r="J8" s="915">
        <v>16.8</v>
      </c>
      <c r="K8" s="917">
        <v>20.34</v>
      </c>
      <c r="L8" s="916">
        <v>11</v>
      </c>
      <c r="M8" s="916">
        <v>87</v>
      </c>
      <c r="N8" s="918">
        <v>29</v>
      </c>
      <c r="O8" s="916" t="s">
        <v>3562</v>
      </c>
      <c r="P8" s="925" t="s">
        <v>3569</v>
      </c>
      <c r="Q8" s="919">
        <f t="shared" si="0"/>
        <v>-1</v>
      </c>
      <c r="R8" s="958">
        <f t="shared" si="0"/>
        <v>-27.28</v>
      </c>
      <c r="S8" s="919">
        <f t="shared" si="1"/>
        <v>1</v>
      </c>
      <c r="T8" s="958">
        <f t="shared" si="2"/>
        <v>17.18</v>
      </c>
      <c r="U8" s="962">
        <v>116</v>
      </c>
      <c r="V8" s="926">
        <v>67.2</v>
      </c>
      <c r="W8" s="926">
        <v>-48.8</v>
      </c>
      <c r="X8" s="961">
        <v>0.57931034482758625</v>
      </c>
      <c r="Y8" s="960"/>
    </row>
    <row r="9" spans="1:25" ht="14.4" customHeight="1" x14ac:dyDescent="0.3">
      <c r="A9" s="929" t="s">
        <v>3570</v>
      </c>
      <c r="B9" s="911">
        <v>7</v>
      </c>
      <c r="C9" s="912">
        <v>91.82</v>
      </c>
      <c r="D9" s="913">
        <v>14.9</v>
      </c>
      <c r="E9" s="924">
        <v>6</v>
      </c>
      <c r="F9" s="914">
        <v>82.73</v>
      </c>
      <c r="G9" s="915">
        <v>14</v>
      </c>
      <c r="H9" s="916">
        <v>5</v>
      </c>
      <c r="I9" s="914">
        <v>66.19</v>
      </c>
      <c r="J9" s="923">
        <v>20.2</v>
      </c>
      <c r="K9" s="917">
        <v>12.65</v>
      </c>
      <c r="L9" s="916">
        <v>5</v>
      </c>
      <c r="M9" s="916">
        <v>60</v>
      </c>
      <c r="N9" s="918">
        <v>20</v>
      </c>
      <c r="O9" s="916" t="s">
        <v>3562</v>
      </c>
      <c r="P9" s="925" t="s">
        <v>3571</v>
      </c>
      <c r="Q9" s="919">
        <f t="shared" si="0"/>
        <v>-2</v>
      </c>
      <c r="R9" s="958">
        <f t="shared" si="0"/>
        <v>-25.629999999999995</v>
      </c>
      <c r="S9" s="919">
        <f t="shared" si="1"/>
        <v>-1</v>
      </c>
      <c r="T9" s="958">
        <f t="shared" si="2"/>
        <v>-16.540000000000006</v>
      </c>
      <c r="U9" s="962">
        <v>100</v>
      </c>
      <c r="V9" s="926">
        <v>101</v>
      </c>
      <c r="W9" s="926">
        <v>1</v>
      </c>
      <c r="X9" s="961">
        <v>1.01</v>
      </c>
      <c r="Y9" s="960">
        <v>14</v>
      </c>
    </row>
    <row r="10" spans="1:25" ht="14.4" customHeight="1" x14ac:dyDescent="0.3">
      <c r="A10" s="929" t="s">
        <v>3572</v>
      </c>
      <c r="B10" s="926">
        <v>1</v>
      </c>
      <c r="C10" s="927">
        <v>0.77</v>
      </c>
      <c r="D10" s="928">
        <v>1</v>
      </c>
      <c r="E10" s="920">
        <v>1</v>
      </c>
      <c r="F10" s="921">
        <v>1.5</v>
      </c>
      <c r="G10" s="922">
        <v>2</v>
      </c>
      <c r="H10" s="916"/>
      <c r="I10" s="914"/>
      <c r="J10" s="915"/>
      <c r="K10" s="917">
        <v>2.2200000000000002</v>
      </c>
      <c r="L10" s="916">
        <v>3</v>
      </c>
      <c r="M10" s="916">
        <v>30</v>
      </c>
      <c r="N10" s="918">
        <v>10</v>
      </c>
      <c r="O10" s="916" t="s">
        <v>3562</v>
      </c>
      <c r="P10" s="925" t="s">
        <v>3573</v>
      </c>
      <c r="Q10" s="919">
        <f t="shared" si="0"/>
        <v>-1</v>
      </c>
      <c r="R10" s="958">
        <f t="shared" si="0"/>
        <v>-0.77</v>
      </c>
      <c r="S10" s="919">
        <f t="shared" si="1"/>
        <v>-1</v>
      </c>
      <c r="T10" s="958">
        <f t="shared" si="2"/>
        <v>-1.5</v>
      </c>
      <c r="U10" s="962" t="s">
        <v>568</v>
      </c>
      <c r="V10" s="926" t="s">
        <v>568</v>
      </c>
      <c r="W10" s="926" t="s">
        <v>568</v>
      </c>
      <c r="X10" s="961" t="s">
        <v>568</v>
      </c>
      <c r="Y10" s="960"/>
    </row>
    <row r="11" spans="1:25" ht="14.4" customHeight="1" x14ac:dyDescent="0.3">
      <c r="A11" s="929" t="s">
        <v>3574</v>
      </c>
      <c r="B11" s="926"/>
      <c r="C11" s="927"/>
      <c r="D11" s="928"/>
      <c r="E11" s="920">
        <v>1</v>
      </c>
      <c r="F11" s="921">
        <v>1.21</v>
      </c>
      <c r="G11" s="922">
        <v>1</v>
      </c>
      <c r="H11" s="916"/>
      <c r="I11" s="914"/>
      <c r="J11" s="915"/>
      <c r="K11" s="917">
        <v>2.38</v>
      </c>
      <c r="L11" s="916">
        <v>3</v>
      </c>
      <c r="M11" s="916">
        <v>30</v>
      </c>
      <c r="N11" s="918">
        <v>10</v>
      </c>
      <c r="O11" s="916" t="s">
        <v>3562</v>
      </c>
      <c r="P11" s="925" t="s">
        <v>3575</v>
      </c>
      <c r="Q11" s="919">
        <f t="shared" si="0"/>
        <v>0</v>
      </c>
      <c r="R11" s="958">
        <f t="shared" si="0"/>
        <v>0</v>
      </c>
      <c r="S11" s="919">
        <f t="shared" si="1"/>
        <v>-1</v>
      </c>
      <c r="T11" s="958">
        <f t="shared" si="2"/>
        <v>-1.21</v>
      </c>
      <c r="U11" s="962" t="s">
        <v>568</v>
      </c>
      <c r="V11" s="926" t="s">
        <v>568</v>
      </c>
      <c r="W11" s="926" t="s">
        <v>568</v>
      </c>
      <c r="X11" s="961" t="s">
        <v>568</v>
      </c>
      <c r="Y11" s="960"/>
    </row>
    <row r="12" spans="1:25" ht="14.4" customHeight="1" x14ac:dyDescent="0.3">
      <c r="A12" s="929" t="s">
        <v>3576</v>
      </c>
      <c r="B12" s="926"/>
      <c r="C12" s="927"/>
      <c r="D12" s="928"/>
      <c r="E12" s="920">
        <v>1</v>
      </c>
      <c r="F12" s="921">
        <v>2.41</v>
      </c>
      <c r="G12" s="922">
        <v>5</v>
      </c>
      <c r="H12" s="916"/>
      <c r="I12" s="914"/>
      <c r="J12" s="915"/>
      <c r="K12" s="917">
        <v>2.41</v>
      </c>
      <c r="L12" s="916">
        <v>5</v>
      </c>
      <c r="M12" s="916">
        <v>48</v>
      </c>
      <c r="N12" s="918">
        <v>16</v>
      </c>
      <c r="O12" s="916" t="s">
        <v>3562</v>
      </c>
      <c r="P12" s="925" t="s">
        <v>3577</v>
      </c>
      <c r="Q12" s="919">
        <f t="shared" si="0"/>
        <v>0</v>
      </c>
      <c r="R12" s="958">
        <f t="shared" si="0"/>
        <v>0</v>
      </c>
      <c r="S12" s="919">
        <f t="shared" si="1"/>
        <v>-1</v>
      </c>
      <c r="T12" s="958">
        <f t="shared" si="2"/>
        <v>-2.41</v>
      </c>
      <c r="U12" s="962" t="s">
        <v>568</v>
      </c>
      <c r="V12" s="926" t="s">
        <v>568</v>
      </c>
      <c r="W12" s="926" t="s">
        <v>568</v>
      </c>
      <c r="X12" s="961" t="s">
        <v>568</v>
      </c>
      <c r="Y12" s="960"/>
    </row>
    <row r="13" spans="1:25" ht="14.4" customHeight="1" x14ac:dyDescent="0.3">
      <c r="A13" s="929" t="s">
        <v>3578</v>
      </c>
      <c r="B13" s="926">
        <v>4</v>
      </c>
      <c r="C13" s="927">
        <v>6.78</v>
      </c>
      <c r="D13" s="928">
        <v>5.8</v>
      </c>
      <c r="E13" s="920">
        <v>6</v>
      </c>
      <c r="F13" s="921">
        <v>9.8699999999999992</v>
      </c>
      <c r="G13" s="922">
        <v>3.5</v>
      </c>
      <c r="H13" s="916">
        <v>3</v>
      </c>
      <c r="I13" s="914">
        <v>3.97</v>
      </c>
      <c r="J13" s="915">
        <v>4</v>
      </c>
      <c r="K13" s="917">
        <v>1.67</v>
      </c>
      <c r="L13" s="916">
        <v>3</v>
      </c>
      <c r="M13" s="916">
        <v>27</v>
      </c>
      <c r="N13" s="918">
        <v>9</v>
      </c>
      <c r="O13" s="916" t="s">
        <v>3562</v>
      </c>
      <c r="P13" s="925" t="s">
        <v>3579</v>
      </c>
      <c r="Q13" s="919">
        <f t="shared" si="0"/>
        <v>-1</v>
      </c>
      <c r="R13" s="958">
        <f t="shared" si="0"/>
        <v>-2.81</v>
      </c>
      <c r="S13" s="919">
        <f t="shared" si="1"/>
        <v>-3</v>
      </c>
      <c r="T13" s="958">
        <f t="shared" si="2"/>
        <v>-5.8999999999999986</v>
      </c>
      <c r="U13" s="962">
        <v>27</v>
      </c>
      <c r="V13" s="926">
        <v>12</v>
      </c>
      <c r="W13" s="926">
        <v>-15</v>
      </c>
      <c r="X13" s="961">
        <v>0.44444444444444442</v>
      </c>
      <c r="Y13" s="960"/>
    </row>
    <row r="14" spans="1:25" ht="14.4" customHeight="1" x14ac:dyDescent="0.3">
      <c r="A14" s="929" t="s">
        <v>3580</v>
      </c>
      <c r="B14" s="926"/>
      <c r="C14" s="927"/>
      <c r="D14" s="928"/>
      <c r="E14" s="924"/>
      <c r="F14" s="914"/>
      <c r="G14" s="915"/>
      <c r="H14" s="920">
        <v>1</v>
      </c>
      <c r="I14" s="921">
        <v>0.38</v>
      </c>
      <c r="J14" s="922">
        <v>1</v>
      </c>
      <c r="K14" s="917">
        <v>1</v>
      </c>
      <c r="L14" s="916">
        <v>3</v>
      </c>
      <c r="M14" s="916">
        <v>30</v>
      </c>
      <c r="N14" s="918">
        <v>10</v>
      </c>
      <c r="O14" s="916" t="s">
        <v>3562</v>
      </c>
      <c r="P14" s="925" t="s">
        <v>3581</v>
      </c>
      <c r="Q14" s="919">
        <f t="shared" si="0"/>
        <v>1</v>
      </c>
      <c r="R14" s="958">
        <f t="shared" si="0"/>
        <v>0.38</v>
      </c>
      <c r="S14" s="919">
        <f t="shared" si="1"/>
        <v>1</v>
      </c>
      <c r="T14" s="958">
        <f t="shared" si="2"/>
        <v>0.38</v>
      </c>
      <c r="U14" s="962">
        <v>10</v>
      </c>
      <c r="V14" s="926">
        <v>1</v>
      </c>
      <c r="W14" s="926">
        <v>-9</v>
      </c>
      <c r="X14" s="961">
        <v>0.1</v>
      </c>
      <c r="Y14" s="960"/>
    </row>
    <row r="15" spans="1:25" ht="14.4" customHeight="1" x14ac:dyDescent="0.3">
      <c r="A15" s="929" t="s">
        <v>3582</v>
      </c>
      <c r="B15" s="911">
        <v>2</v>
      </c>
      <c r="C15" s="912">
        <v>0.85</v>
      </c>
      <c r="D15" s="913">
        <v>1.5</v>
      </c>
      <c r="E15" s="924">
        <v>1</v>
      </c>
      <c r="F15" s="914">
        <v>0.42</v>
      </c>
      <c r="G15" s="915">
        <v>1</v>
      </c>
      <c r="H15" s="916">
        <v>1</v>
      </c>
      <c r="I15" s="914">
        <v>1.91</v>
      </c>
      <c r="J15" s="915">
        <v>1</v>
      </c>
      <c r="K15" s="917">
        <v>0.42</v>
      </c>
      <c r="L15" s="916">
        <v>1</v>
      </c>
      <c r="M15" s="916">
        <v>5</v>
      </c>
      <c r="N15" s="918">
        <v>2</v>
      </c>
      <c r="O15" s="916" t="s">
        <v>3562</v>
      </c>
      <c r="P15" s="925" t="s">
        <v>3583</v>
      </c>
      <c r="Q15" s="919">
        <f t="shared" si="0"/>
        <v>-1</v>
      </c>
      <c r="R15" s="958">
        <f t="shared" si="0"/>
        <v>1.06</v>
      </c>
      <c r="S15" s="919">
        <f t="shared" si="1"/>
        <v>0</v>
      </c>
      <c r="T15" s="958">
        <f t="shared" si="2"/>
        <v>1.49</v>
      </c>
      <c r="U15" s="962">
        <v>2</v>
      </c>
      <c r="V15" s="926">
        <v>1</v>
      </c>
      <c r="W15" s="926">
        <v>-1</v>
      </c>
      <c r="X15" s="961">
        <v>0.5</v>
      </c>
      <c r="Y15" s="960"/>
    </row>
    <row r="16" spans="1:25" ht="14.4" customHeight="1" x14ac:dyDescent="0.3">
      <c r="A16" s="929" t="s">
        <v>3584</v>
      </c>
      <c r="B16" s="926">
        <v>1</v>
      </c>
      <c r="C16" s="927">
        <v>17.2</v>
      </c>
      <c r="D16" s="928">
        <v>10</v>
      </c>
      <c r="E16" s="920">
        <v>1</v>
      </c>
      <c r="F16" s="921">
        <v>12.99</v>
      </c>
      <c r="G16" s="922">
        <v>13</v>
      </c>
      <c r="H16" s="916"/>
      <c r="I16" s="914"/>
      <c r="J16" s="915"/>
      <c r="K16" s="917">
        <v>17.2</v>
      </c>
      <c r="L16" s="916">
        <v>4</v>
      </c>
      <c r="M16" s="916">
        <v>39</v>
      </c>
      <c r="N16" s="918">
        <v>13</v>
      </c>
      <c r="O16" s="916" t="s">
        <v>2919</v>
      </c>
      <c r="P16" s="925" t="s">
        <v>3585</v>
      </c>
      <c r="Q16" s="919">
        <f t="shared" si="0"/>
        <v>-1</v>
      </c>
      <c r="R16" s="958">
        <f t="shared" si="0"/>
        <v>-17.2</v>
      </c>
      <c r="S16" s="919">
        <f t="shared" si="1"/>
        <v>-1</v>
      </c>
      <c r="T16" s="958">
        <f t="shared" si="2"/>
        <v>-12.99</v>
      </c>
      <c r="U16" s="962" t="s">
        <v>568</v>
      </c>
      <c r="V16" s="926" t="s">
        <v>568</v>
      </c>
      <c r="W16" s="926" t="s">
        <v>568</v>
      </c>
      <c r="X16" s="961" t="s">
        <v>568</v>
      </c>
      <c r="Y16" s="960"/>
    </row>
    <row r="17" spans="1:25" ht="14.4" customHeight="1" x14ac:dyDescent="0.3">
      <c r="A17" s="929" t="s">
        <v>3586</v>
      </c>
      <c r="B17" s="926"/>
      <c r="C17" s="927"/>
      <c r="D17" s="928"/>
      <c r="E17" s="924"/>
      <c r="F17" s="914"/>
      <c r="G17" s="915"/>
      <c r="H17" s="920">
        <v>1</v>
      </c>
      <c r="I17" s="921">
        <v>6.26</v>
      </c>
      <c r="J17" s="922">
        <v>3</v>
      </c>
      <c r="K17" s="917">
        <v>9.31</v>
      </c>
      <c r="L17" s="916">
        <v>5</v>
      </c>
      <c r="M17" s="916">
        <v>48</v>
      </c>
      <c r="N17" s="918">
        <v>16</v>
      </c>
      <c r="O17" s="916" t="s">
        <v>3562</v>
      </c>
      <c r="P17" s="925" t="s">
        <v>3587</v>
      </c>
      <c r="Q17" s="919">
        <f t="shared" si="0"/>
        <v>1</v>
      </c>
      <c r="R17" s="958">
        <f t="shared" si="0"/>
        <v>6.26</v>
      </c>
      <c r="S17" s="919">
        <f t="shared" si="1"/>
        <v>1</v>
      </c>
      <c r="T17" s="958">
        <f t="shared" si="2"/>
        <v>6.26</v>
      </c>
      <c r="U17" s="962">
        <v>16</v>
      </c>
      <c r="V17" s="926">
        <v>3</v>
      </c>
      <c r="W17" s="926">
        <v>-13</v>
      </c>
      <c r="X17" s="961">
        <v>0.1875</v>
      </c>
      <c r="Y17" s="960"/>
    </row>
    <row r="18" spans="1:25" ht="14.4" customHeight="1" x14ac:dyDescent="0.3">
      <c r="A18" s="929" t="s">
        <v>3588</v>
      </c>
      <c r="B18" s="911">
        <v>1</v>
      </c>
      <c r="C18" s="912">
        <v>4.2300000000000004</v>
      </c>
      <c r="D18" s="913">
        <v>3</v>
      </c>
      <c r="E18" s="924"/>
      <c r="F18" s="914"/>
      <c r="G18" s="915"/>
      <c r="H18" s="916"/>
      <c r="I18" s="914"/>
      <c r="J18" s="915"/>
      <c r="K18" s="917">
        <v>4.2300000000000004</v>
      </c>
      <c r="L18" s="916">
        <v>2</v>
      </c>
      <c r="M18" s="916">
        <v>21</v>
      </c>
      <c r="N18" s="918">
        <v>7</v>
      </c>
      <c r="O18" s="916" t="s">
        <v>3562</v>
      </c>
      <c r="P18" s="925" t="s">
        <v>3589</v>
      </c>
      <c r="Q18" s="919">
        <f t="shared" si="0"/>
        <v>-1</v>
      </c>
      <c r="R18" s="958">
        <f t="shared" si="0"/>
        <v>-4.2300000000000004</v>
      </c>
      <c r="S18" s="919">
        <f t="shared" si="1"/>
        <v>0</v>
      </c>
      <c r="T18" s="958">
        <f t="shared" si="2"/>
        <v>0</v>
      </c>
      <c r="U18" s="962" t="s">
        <v>568</v>
      </c>
      <c r="V18" s="926" t="s">
        <v>568</v>
      </c>
      <c r="W18" s="926" t="s">
        <v>568</v>
      </c>
      <c r="X18" s="961" t="s">
        <v>568</v>
      </c>
      <c r="Y18" s="960"/>
    </row>
    <row r="19" spans="1:25" ht="14.4" customHeight="1" x14ac:dyDescent="0.3">
      <c r="A19" s="929" t="s">
        <v>3590</v>
      </c>
      <c r="B19" s="926"/>
      <c r="C19" s="927"/>
      <c r="D19" s="928"/>
      <c r="E19" s="924">
        <v>1</v>
      </c>
      <c r="F19" s="914">
        <v>4.32</v>
      </c>
      <c r="G19" s="915">
        <v>35</v>
      </c>
      <c r="H19" s="920">
        <v>2</v>
      </c>
      <c r="I19" s="921">
        <v>5.38</v>
      </c>
      <c r="J19" s="922">
        <v>6.5</v>
      </c>
      <c r="K19" s="917">
        <v>2.69</v>
      </c>
      <c r="L19" s="916">
        <v>3</v>
      </c>
      <c r="M19" s="916">
        <v>30</v>
      </c>
      <c r="N19" s="918">
        <v>10</v>
      </c>
      <c r="O19" s="916" t="s">
        <v>3562</v>
      </c>
      <c r="P19" s="925" t="s">
        <v>3591</v>
      </c>
      <c r="Q19" s="919">
        <f t="shared" si="0"/>
        <v>2</v>
      </c>
      <c r="R19" s="958">
        <f t="shared" si="0"/>
        <v>5.38</v>
      </c>
      <c r="S19" s="919">
        <f t="shared" si="1"/>
        <v>1</v>
      </c>
      <c r="T19" s="958">
        <f t="shared" si="2"/>
        <v>1.0599999999999996</v>
      </c>
      <c r="U19" s="962">
        <v>20</v>
      </c>
      <c r="V19" s="926">
        <v>13</v>
      </c>
      <c r="W19" s="926">
        <v>-7</v>
      </c>
      <c r="X19" s="961">
        <v>0.65</v>
      </c>
      <c r="Y19" s="960"/>
    </row>
    <row r="20" spans="1:25" ht="14.4" customHeight="1" x14ac:dyDescent="0.3">
      <c r="A20" s="929" t="s">
        <v>3592</v>
      </c>
      <c r="B20" s="926"/>
      <c r="C20" s="927"/>
      <c r="D20" s="928"/>
      <c r="E20" s="920">
        <v>1</v>
      </c>
      <c r="F20" s="921">
        <v>2.09</v>
      </c>
      <c r="G20" s="922">
        <v>30</v>
      </c>
      <c r="H20" s="916"/>
      <c r="I20" s="914"/>
      <c r="J20" s="915"/>
      <c r="K20" s="917">
        <v>1.07</v>
      </c>
      <c r="L20" s="916">
        <v>3</v>
      </c>
      <c r="M20" s="916">
        <v>30</v>
      </c>
      <c r="N20" s="918">
        <v>10</v>
      </c>
      <c r="O20" s="916" t="s">
        <v>3562</v>
      </c>
      <c r="P20" s="925" t="s">
        <v>3593</v>
      </c>
      <c r="Q20" s="919">
        <f t="shared" si="0"/>
        <v>0</v>
      </c>
      <c r="R20" s="958">
        <f t="shared" si="0"/>
        <v>0</v>
      </c>
      <c r="S20" s="919">
        <f t="shared" si="1"/>
        <v>-1</v>
      </c>
      <c r="T20" s="958">
        <f t="shared" si="2"/>
        <v>-2.09</v>
      </c>
      <c r="U20" s="962" t="s">
        <v>568</v>
      </c>
      <c r="V20" s="926" t="s">
        <v>568</v>
      </c>
      <c r="W20" s="926" t="s">
        <v>568</v>
      </c>
      <c r="X20" s="961" t="s">
        <v>568</v>
      </c>
      <c r="Y20" s="960"/>
    </row>
    <row r="21" spans="1:25" ht="14.4" customHeight="1" x14ac:dyDescent="0.3">
      <c r="A21" s="929" t="s">
        <v>3594</v>
      </c>
      <c r="B21" s="926"/>
      <c r="C21" s="927"/>
      <c r="D21" s="928"/>
      <c r="E21" s="924"/>
      <c r="F21" s="914"/>
      <c r="G21" s="915"/>
      <c r="H21" s="920">
        <v>1</v>
      </c>
      <c r="I21" s="921">
        <v>2.85</v>
      </c>
      <c r="J21" s="922">
        <v>3</v>
      </c>
      <c r="K21" s="917">
        <v>5.89</v>
      </c>
      <c r="L21" s="916">
        <v>7</v>
      </c>
      <c r="M21" s="916">
        <v>66</v>
      </c>
      <c r="N21" s="918">
        <v>22</v>
      </c>
      <c r="O21" s="916" t="s">
        <v>3562</v>
      </c>
      <c r="P21" s="925" t="s">
        <v>3595</v>
      </c>
      <c r="Q21" s="919">
        <f t="shared" si="0"/>
        <v>1</v>
      </c>
      <c r="R21" s="958">
        <f t="shared" si="0"/>
        <v>2.85</v>
      </c>
      <c r="S21" s="919">
        <f t="shared" si="1"/>
        <v>1</v>
      </c>
      <c r="T21" s="958">
        <f t="shared" si="2"/>
        <v>2.85</v>
      </c>
      <c r="U21" s="962">
        <v>22</v>
      </c>
      <c r="V21" s="926">
        <v>3</v>
      </c>
      <c r="W21" s="926">
        <v>-19</v>
      </c>
      <c r="X21" s="961">
        <v>0.13636363636363635</v>
      </c>
      <c r="Y21" s="960"/>
    </row>
    <row r="22" spans="1:25" ht="14.4" customHeight="1" x14ac:dyDescent="0.3">
      <c r="A22" s="929" t="s">
        <v>3596</v>
      </c>
      <c r="B22" s="926"/>
      <c r="C22" s="927"/>
      <c r="D22" s="928"/>
      <c r="E22" s="924"/>
      <c r="F22" s="914"/>
      <c r="G22" s="915"/>
      <c r="H22" s="920">
        <v>1</v>
      </c>
      <c r="I22" s="921">
        <v>2.02</v>
      </c>
      <c r="J22" s="922">
        <v>13</v>
      </c>
      <c r="K22" s="917">
        <v>2.02</v>
      </c>
      <c r="L22" s="916">
        <v>4</v>
      </c>
      <c r="M22" s="916">
        <v>39</v>
      </c>
      <c r="N22" s="918">
        <v>13</v>
      </c>
      <c r="O22" s="916" t="s">
        <v>3562</v>
      </c>
      <c r="P22" s="925" t="s">
        <v>3597</v>
      </c>
      <c r="Q22" s="919">
        <f t="shared" si="0"/>
        <v>1</v>
      </c>
      <c r="R22" s="958">
        <f t="shared" si="0"/>
        <v>2.02</v>
      </c>
      <c r="S22" s="919">
        <f t="shared" si="1"/>
        <v>1</v>
      </c>
      <c r="T22" s="958">
        <f t="shared" si="2"/>
        <v>2.02</v>
      </c>
      <c r="U22" s="962">
        <v>13</v>
      </c>
      <c r="V22" s="926">
        <v>13</v>
      </c>
      <c r="W22" s="926">
        <v>0</v>
      </c>
      <c r="X22" s="961">
        <v>1</v>
      </c>
      <c r="Y22" s="960"/>
    </row>
    <row r="23" spans="1:25" ht="14.4" customHeight="1" x14ac:dyDescent="0.3">
      <c r="A23" s="929" t="s">
        <v>3598</v>
      </c>
      <c r="B23" s="926"/>
      <c r="C23" s="927"/>
      <c r="D23" s="928"/>
      <c r="E23" s="924"/>
      <c r="F23" s="914"/>
      <c r="G23" s="915"/>
      <c r="H23" s="920">
        <v>1</v>
      </c>
      <c r="I23" s="921">
        <v>0.32</v>
      </c>
      <c r="J23" s="922">
        <v>1</v>
      </c>
      <c r="K23" s="917">
        <v>0.85</v>
      </c>
      <c r="L23" s="916">
        <v>3</v>
      </c>
      <c r="M23" s="916">
        <v>24</v>
      </c>
      <c r="N23" s="918">
        <v>8</v>
      </c>
      <c r="O23" s="916" t="s">
        <v>3562</v>
      </c>
      <c r="P23" s="925" t="s">
        <v>3599</v>
      </c>
      <c r="Q23" s="919">
        <f t="shared" si="0"/>
        <v>1</v>
      </c>
      <c r="R23" s="958">
        <f t="shared" si="0"/>
        <v>0.32</v>
      </c>
      <c r="S23" s="919">
        <f t="shared" si="1"/>
        <v>1</v>
      </c>
      <c r="T23" s="958">
        <f t="shared" si="2"/>
        <v>0.32</v>
      </c>
      <c r="U23" s="962">
        <v>8</v>
      </c>
      <c r="V23" s="926">
        <v>1</v>
      </c>
      <c r="W23" s="926">
        <v>-7</v>
      </c>
      <c r="X23" s="961">
        <v>0.125</v>
      </c>
      <c r="Y23" s="960"/>
    </row>
    <row r="24" spans="1:25" ht="14.4" customHeight="1" x14ac:dyDescent="0.3">
      <c r="A24" s="929" t="s">
        <v>3600</v>
      </c>
      <c r="B24" s="926"/>
      <c r="C24" s="927"/>
      <c r="D24" s="928"/>
      <c r="E24" s="920">
        <v>1</v>
      </c>
      <c r="F24" s="921">
        <v>23.68</v>
      </c>
      <c r="G24" s="922">
        <v>24</v>
      </c>
      <c r="H24" s="916"/>
      <c r="I24" s="914"/>
      <c r="J24" s="915"/>
      <c r="K24" s="917">
        <v>23.68</v>
      </c>
      <c r="L24" s="916">
        <v>11</v>
      </c>
      <c r="M24" s="916">
        <v>87</v>
      </c>
      <c r="N24" s="918">
        <v>29</v>
      </c>
      <c r="O24" s="916" t="s">
        <v>3562</v>
      </c>
      <c r="P24" s="925" t="s">
        <v>3601</v>
      </c>
      <c r="Q24" s="919">
        <f t="shared" si="0"/>
        <v>0</v>
      </c>
      <c r="R24" s="958">
        <f t="shared" si="0"/>
        <v>0</v>
      </c>
      <c r="S24" s="919">
        <f t="shared" si="1"/>
        <v>-1</v>
      </c>
      <c r="T24" s="958">
        <f t="shared" si="2"/>
        <v>-23.68</v>
      </c>
      <c r="U24" s="962" t="s">
        <v>568</v>
      </c>
      <c r="V24" s="926" t="s">
        <v>568</v>
      </c>
      <c r="W24" s="926" t="s">
        <v>568</v>
      </c>
      <c r="X24" s="961" t="s">
        <v>568</v>
      </c>
      <c r="Y24" s="960"/>
    </row>
    <row r="25" spans="1:25" ht="14.4" customHeight="1" thickBot="1" x14ac:dyDescent="0.35">
      <c r="A25" s="942" t="s">
        <v>3602</v>
      </c>
      <c r="B25" s="943"/>
      <c r="C25" s="944"/>
      <c r="D25" s="945"/>
      <c r="E25" s="946"/>
      <c r="F25" s="947"/>
      <c r="G25" s="948"/>
      <c r="H25" s="949">
        <v>1</v>
      </c>
      <c r="I25" s="950">
        <v>15.2</v>
      </c>
      <c r="J25" s="951">
        <v>11</v>
      </c>
      <c r="K25" s="952">
        <v>16.940000000000001</v>
      </c>
      <c r="L25" s="953">
        <v>5</v>
      </c>
      <c r="M25" s="953">
        <v>72</v>
      </c>
      <c r="N25" s="954">
        <v>24</v>
      </c>
      <c r="O25" s="953" t="s">
        <v>3562</v>
      </c>
      <c r="P25" s="955" t="s">
        <v>3603</v>
      </c>
      <c r="Q25" s="956">
        <f t="shared" si="0"/>
        <v>1</v>
      </c>
      <c r="R25" s="959">
        <f t="shared" si="0"/>
        <v>15.2</v>
      </c>
      <c r="S25" s="956">
        <f t="shared" si="1"/>
        <v>1</v>
      </c>
      <c r="T25" s="959">
        <f t="shared" si="2"/>
        <v>15.2</v>
      </c>
      <c r="U25" s="967">
        <v>24</v>
      </c>
      <c r="V25" s="943">
        <v>11</v>
      </c>
      <c r="W25" s="943">
        <v>-13</v>
      </c>
      <c r="X25" s="968">
        <v>0.45833333333333331</v>
      </c>
      <c r="Y25" s="969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6:Q1048576">
    <cfRule type="cellIs" dxfId="14" priority="11" stopIfTrue="1" operator="lessThan">
      <formula>0</formula>
    </cfRule>
  </conditionalFormatting>
  <conditionalFormatting sqref="W26:W1048576">
    <cfRule type="cellIs" dxfId="13" priority="10" stopIfTrue="1" operator="greaterThan">
      <formula>0</formula>
    </cfRule>
  </conditionalFormatting>
  <conditionalFormatting sqref="X26:X1048576">
    <cfRule type="cellIs" dxfId="12" priority="9" stopIfTrue="1" operator="greaterThan">
      <formula>1</formula>
    </cfRule>
  </conditionalFormatting>
  <conditionalFormatting sqref="X26:X1048576">
    <cfRule type="cellIs" dxfId="11" priority="6" stopIfTrue="1" operator="greaterThan">
      <formula>1</formula>
    </cfRule>
  </conditionalFormatting>
  <conditionalFormatting sqref="W26:W1048576">
    <cfRule type="cellIs" dxfId="10" priority="7" stopIfTrue="1" operator="greaterThan">
      <formula>0</formula>
    </cfRule>
  </conditionalFormatting>
  <conditionalFormatting sqref="Q2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5">
    <cfRule type="cellIs" dxfId="7" priority="4" stopIfTrue="1" operator="lessThan">
      <formula>0</formula>
    </cfRule>
  </conditionalFormatting>
  <conditionalFormatting sqref="X5:X25">
    <cfRule type="cellIs" dxfId="6" priority="2" stopIfTrue="1" operator="greaterThan">
      <formula>1</formula>
    </cfRule>
  </conditionalFormatting>
  <conditionalFormatting sqref="W5:W25">
    <cfRule type="cellIs" dxfId="5" priority="3" stopIfTrue="1" operator="greaterThan">
      <formula>0</formula>
    </cfRule>
  </conditionalFormatting>
  <conditionalFormatting sqref="S5:S2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1538447</v>
      </c>
      <c r="C3" s="344">
        <f t="shared" ref="C3:L3" si="0">SUBTOTAL(9,C6:C1048576)</f>
        <v>6.8790217218698873</v>
      </c>
      <c r="D3" s="344">
        <f t="shared" si="0"/>
        <v>1667154</v>
      </c>
      <c r="E3" s="344">
        <f t="shared" si="0"/>
        <v>7</v>
      </c>
      <c r="F3" s="344">
        <f t="shared" si="0"/>
        <v>1373149</v>
      </c>
      <c r="G3" s="347">
        <f>IF(D3&lt;&gt;0,F3/D3,"")</f>
        <v>0.82364856515954732</v>
      </c>
      <c r="H3" s="343">
        <f t="shared" si="0"/>
        <v>110868.68</v>
      </c>
      <c r="I3" s="344">
        <f t="shared" si="0"/>
        <v>2.9153152243481024</v>
      </c>
      <c r="J3" s="344">
        <f t="shared" si="0"/>
        <v>38029.74</v>
      </c>
      <c r="K3" s="344">
        <f t="shared" si="0"/>
        <v>1</v>
      </c>
      <c r="L3" s="344">
        <f t="shared" si="0"/>
        <v>8892.1499999999978</v>
      </c>
      <c r="M3" s="345">
        <f>IF(J3&lt;&gt;0,L3/J3,"")</f>
        <v>0.23382095170779496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70"/>
      <c r="B5" s="971">
        <v>2015</v>
      </c>
      <c r="C5" s="972"/>
      <c r="D5" s="972">
        <v>2017</v>
      </c>
      <c r="E5" s="972"/>
      <c r="F5" s="972">
        <v>2018</v>
      </c>
      <c r="G5" s="905" t="s">
        <v>2</v>
      </c>
      <c r="H5" s="971">
        <v>2015</v>
      </c>
      <c r="I5" s="972"/>
      <c r="J5" s="972">
        <v>2017</v>
      </c>
      <c r="K5" s="972"/>
      <c r="L5" s="972">
        <v>2018</v>
      </c>
      <c r="M5" s="905" t="s">
        <v>2</v>
      </c>
    </row>
    <row r="6" spans="1:13" ht="14.4" customHeight="1" x14ac:dyDescent="0.3">
      <c r="A6" s="856" t="s">
        <v>3079</v>
      </c>
      <c r="B6" s="887">
        <v>123401</v>
      </c>
      <c r="C6" s="825">
        <v>0.68628552360825312</v>
      </c>
      <c r="D6" s="887">
        <v>179810</v>
      </c>
      <c r="E6" s="825">
        <v>1</v>
      </c>
      <c r="F6" s="887">
        <v>149564</v>
      </c>
      <c r="G6" s="830">
        <v>0.83178911072799067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3605</v>
      </c>
      <c r="B7" s="889">
        <v>708026</v>
      </c>
      <c r="C7" s="832">
        <v>0.84531535790866152</v>
      </c>
      <c r="D7" s="889">
        <v>837588</v>
      </c>
      <c r="E7" s="832">
        <v>1</v>
      </c>
      <c r="F7" s="889">
        <v>730469</v>
      </c>
      <c r="G7" s="837">
        <v>0.87211015439571726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3606</v>
      </c>
      <c r="B8" s="889">
        <v>269381</v>
      </c>
      <c r="C8" s="832">
        <v>0.99027666473057718</v>
      </c>
      <c r="D8" s="889">
        <v>272026</v>
      </c>
      <c r="E8" s="832">
        <v>1</v>
      </c>
      <c r="F8" s="889">
        <v>168551</v>
      </c>
      <c r="G8" s="837">
        <v>0.61961356635027531</v>
      </c>
      <c r="H8" s="889">
        <v>110868.68</v>
      </c>
      <c r="I8" s="832">
        <v>2.9153152243481024</v>
      </c>
      <c r="J8" s="889">
        <v>38029.74</v>
      </c>
      <c r="K8" s="832">
        <v>1</v>
      </c>
      <c r="L8" s="889">
        <v>8892.1499999999978</v>
      </c>
      <c r="M8" s="838">
        <v>0.23382095170779496</v>
      </c>
    </row>
    <row r="9" spans="1:13" ht="14.4" customHeight="1" x14ac:dyDescent="0.3">
      <c r="A9" s="857" t="s">
        <v>3607</v>
      </c>
      <c r="B9" s="889">
        <v>91386</v>
      </c>
      <c r="C9" s="832">
        <v>0.83798083535830548</v>
      </c>
      <c r="D9" s="889">
        <v>109055</v>
      </c>
      <c r="E9" s="832">
        <v>1</v>
      </c>
      <c r="F9" s="889">
        <v>63435</v>
      </c>
      <c r="G9" s="837">
        <v>0.58167896932740359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3608</v>
      </c>
      <c r="B10" s="889">
        <v>79452</v>
      </c>
      <c r="C10" s="832">
        <v>1.786120540431176</v>
      </c>
      <c r="D10" s="889">
        <v>44483</v>
      </c>
      <c r="E10" s="832">
        <v>1</v>
      </c>
      <c r="F10" s="889">
        <v>12802</v>
      </c>
      <c r="G10" s="837">
        <v>0.28779533754468001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3609</v>
      </c>
      <c r="B11" s="889">
        <v>224309</v>
      </c>
      <c r="C11" s="832">
        <v>1.0747503689365046</v>
      </c>
      <c r="D11" s="889">
        <v>208708</v>
      </c>
      <c r="E11" s="832">
        <v>1</v>
      </c>
      <c r="F11" s="889">
        <v>248328</v>
      </c>
      <c r="G11" s="837">
        <v>1.1898346014527474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3610</v>
      </c>
      <c r="B12" s="889">
        <v>10193</v>
      </c>
      <c r="C12" s="832">
        <v>0.65829243089640921</v>
      </c>
      <c r="D12" s="889">
        <v>15484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3611</v>
      </c>
      <c r="B13" s="891">
        <v>32299</v>
      </c>
      <c r="C13" s="840"/>
      <c r="D13" s="891"/>
      <c r="E13" s="840"/>
      <c r="F13" s="891"/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4227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17938.14</v>
      </c>
      <c r="G3" s="211">
        <f t="shared" si="0"/>
        <v>1649315.68</v>
      </c>
      <c r="H3" s="212"/>
      <c r="I3" s="212"/>
      <c r="J3" s="207">
        <f t="shared" si="0"/>
        <v>20609.57</v>
      </c>
      <c r="K3" s="211">
        <f t="shared" si="0"/>
        <v>1705183.7400000002</v>
      </c>
      <c r="L3" s="212"/>
      <c r="M3" s="212"/>
      <c r="N3" s="207">
        <f t="shared" si="0"/>
        <v>16341.330000000002</v>
      </c>
      <c r="O3" s="211">
        <f t="shared" si="0"/>
        <v>1382041.15</v>
      </c>
      <c r="P3" s="177">
        <f>IF(K3=0,"",O3/K3)</f>
        <v>0.81049397644385213</v>
      </c>
      <c r="Q3" s="209">
        <f>IF(N3=0,"",O3/N3)</f>
        <v>84.573357860100728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3555</v>
      </c>
      <c r="B6" s="825" t="s">
        <v>3612</v>
      </c>
      <c r="C6" s="825" t="s">
        <v>2919</v>
      </c>
      <c r="D6" s="825" t="s">
        <v>3613</v>
      </c>
      <c r="E6" s="825" t="s">
        <v>3614</v>
      </c>
      <c r="F6" s="225"/>
      <c r="G6" s="225"/>
      <c r="H6" s="225"/>
      <c r="I6" s="225"/>
      <c r="J6" s="225">
        <v>1</v>
      </c>
      <c r="K6" s="225">
        <v>23</v>
      </c>
      <c r="L6" s="225">
        <v>1</v>
      </c>
      <c r="M6" s="225">
        <v>23</v>
      </c>
      <c r="N6" s="225"/>
      <c r="O6" s="225"/>
      <c r="P6" s="830"/>
      <c r="Q6" s="848"/>
    </row>
    <row r="7" spans="1:17" ht="14.4" customHeight="1" x14ac:dyDescent="0.3">
      <c r="A7" s="831" t="s">
        <v>3555</v>
      </c>
      <c r="B7" s="832" t="s">
        <v>3612</v>
      </c>
      <c r="C7" s="832" t="s">
        <v>2919</v>
      </c>
      <c r="D7" s="832" t="s">
        <v>3615</v>
      </c>
      <c r="E7" s="832" t="s">
        <v>3616</v>
      </c>
      <c r="F7" s="849"/>
      <c r="G7" s="849"/>
      <c r="H7" s="849"/>
      <c r="I7" s="849"/>
      <c r="J7" s="849">
        <v>3</v>
      </c>
      <c r="K7" s="849">
        <v>1122</v>
      </c>
      <c r="L7" s="849">
        <v>1</v>
      </c>
      <c r="M7" s="849">
        <v>374</v>
      </c>
      <c r="N7" s="849"/>
      <c r="O7" s="849"/>
      <c r="P7" s="837"/>
      <c r="Q7" s="850"/>
    </row>
    <row r="8" spans="1:17" ht="14.4" customHeight="1" x14ac:dyDescent="0.3">
      <c r="A8" s="831" t="s">
        <v>3555</v>
      </c>
      <c r="B8" s="832" t="s">
        <v>3617</v>
      </c>
      <c r="C8" s="832" t="s">
        <v>2919</v>
      </c>
      <c r="D8" s="832" t="s">
        <v>3618</v>
      </c>
      <c r="E8" s="832" t="s">
        <v>3619</v>
      </c>
      <c r="F8" s="849"/>
      <c r="G8" s="849"/>
      <c r="H8" s="849"/>
      <c r="I8" s="849"/>
      <c r="J8" s="849">
        <v>1</v>
      </c>
      <c r="K8" s="849">
        <v>508</v>
      </c>
      <c r="L8" s="849">
        <v>1</v>
      </c>
      <c r="M8" s="849">
        <v>508</v>
      </c>
      <c r="N8" s="849"/>
      <c r="O8" s="849"/>
      <c r="P8" s="837"/>
      <c r="Q8" s="850"/>
    </row>
    <row r="9" spans="1:17" ht="14.4" customHeight="1" x14ac:dyDescent="0.3">
      <c r="A9" s="831" t="s">
        <v>3555</v>
      </c>
      <c r="B9" s="832" t="s">
        <v>3617</v>
      </c>
      <c r="C9" s="832" t="s">
        <v>2919</v>
      </c>
      <c r="D9" s="832" t="s">
        <v>3620</v>
      </c>
      <c r="E9" s="832" t="s">
        <v>3621</v>
      </c>
      <c r="F9" s="849">
        <v>5</v>
      </c>
      <c r="G9" s="849">
        <v>1770</v>
      </c>
      <c r="H9" s="849"/>
      <c r="I9" s="849">
        <v>354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3555</v>
      </c>
      <c r="B10" s="832" t="s">
        <v>3617</v>
      </c>
      <c r="C10" s="832" t="s">
        <v>2919</v>
      </c>
      <c r="D10" s="832" t="s">
        <v>3620</v>
      </c>
      <c r="E10" s="832" t="s">
        <v>3622</v>
      </c>
      <c r="F10" s="849">
        <v>148</v>
      </c>
      <c r="G10" s="849">
        <v>52392</v>
      </c>
      <c r="H10" s="849">
        <v>1.1746031746031746</v>
      </c>
      <c r="I10" s="849">
        <v>354</v>
      </c>
      <c r="J10" s="849">
        <v>126</v>
      </c>
      <c r="K10" s="849">
        <v>44604</v>
      </c>
      <c r="L10" s="849">
        <v>1</v>
      </c>
      <c r="M10" s="849">
        <v>354</v>
      </c>
      <c r="N10" s="849">
        <v>170</v>
      </c>
      <c r="O10" s="849">
        <v>60180</v>
      </c>
      <c r="P10" s="837">
        <v>1.3492063492063493</v>
      </c>
      <c r="Q10" s="850">
        <v>354</v>
      </c>
    </row>
    <row r="11" spans="1:17" ht="14.4" customHeight="1" x14ac:dyDescent="0.3">
      <c r="A11" s="831" t="s">
        <v>3555</v>
      </c>
      <c r="B11" s="832" t="s">
        <v>3617</v>
      </c>
      <c r="C11" s="832" t="s">
        <v>2919</v>
      </c>
      <c r="D11" s="832" t="s">
        <v>3623</v>
      </c>
      <c r="E11" s="832" t="s">
        <v>3624</v>
      </c>
      <c r="F11" s="849">
        <v>15</v>
      </c>
      <c r="G11" s="849">
        <v>975</v>
      </c>
      <c r="H11" s="849">
        <v>0.25</v>
      </c>
      <c r="I11" s="849">
        <v>65</v>
      </c>
      <c r="J11" s="849">
        <v>60</v>
      </c>
      <c r="K11" s="849">
        <v>3900</v>
      </c>
      <c r="L11" s="849">
        <v>1</v>
      </c>
      <c r="M11" s="849">
        <v>65</v>
      </c>
      <c r="N11" s="849">
        <v>50</v>
      </c>
      <c r="O11" s="849">
        <v>3250</v>
      </c>
      <c r="P11" s="837">
        <v>0.83333333333333337</v>
      </c>
      <c r="Q11" s="850">
        <v>65</v>
      </c>
    </row>
    <row r="12" spans="1:17" ht="14.4" customHeight="1" x14ac:dyDescent="0.3">
      <c r="A12" s="831" t="s">
        <v>3555</v>
      </c>
      <c r="B12" s="832" t="s">
        <v>3617</v>
      </c>
      <c r="C12" s="832" t="s">
        <v>2919</v>
      </c>
      <c r="D12" s="832" t="s">
        <v>3623</v>
      </c>
      <c r="E12" s="832" t="s">
        <v>3625</v>
      </c>
      <c r="F12" s="849">
        <v>6</v>
      </c>
      <c r="G12" s="849">
        <v>390</v>
      </c>
      <c r="H12" s="849">
        <v>0.2</v>
      </c>
      <c r="I12" s="849">
        <v>65</v>
      </c>
      <c r="J12" s="849">
        <v>30</v>
      </c>
      <c r="K12" s="849">
        <v>1950</v>
      </c>
      <c r="L12" s="849">
        <v>1</v>
      </c>
      <c r="M12" s="849">
        <v>65</v>
      </c>
      <c r="N12" s="849">
        <v>22</v>
      </c>
      <c r="O12" s="849">
        <v>1430</v>
      </c>
      <c r="P12" s="837">
        <v>0.73333333333333328</v>
      </c>
      <c r="Q12" s="850">
        <v>65</v>
      </c>
    </row>
    <row r="13" spans="1:17" ht="14.4" customHeight="1" x14ac:dyDescent="0.3">
      <c r="A13" s="831" t="s">
        <v>3555</v>
      </c>
      <c r="B13" s="832" t="s">
        <v>3617</v>
      </c>
      <c r="C13" s="832" t="s">
        <v>2919</v>
      </c>
      <c r="D13" s="832" t="s">
        <v>3626</v>
      </c>
      <c r="E13" s="832" t="s">
        <v>3627</v>
      </c>
      <c r="F13" s="849">
        <v>1</v>
      </c>
      <c r="G13" s="849">
        <v>24</v>
      </c>
      <c r="H13" s="849">
        <v>7.6923076923076927E-2</v>
      </c>
      <c r="I13" s="849">
        <v>24</v>
      </c>
      <c r="J13" s="849">
        <v>13</v>
      </c>
      <c r="K13" s="849">
        <v>312</v>
      </c>
      <c r="L13" s="849">
        <v>1</v>
      </c>
      <c r="M13" s="849">
        <v>24</v>
      </c>
      <c r="N13" s="849">
        <v>1</v>
      </c>
      <c r="O13" s="849">
        <v>24</v>
      </c>
      <c r="P13" s="837">
        <v>7.6923076923076927E-2</v>
      </c>
      <c r="Q13" s="850">
        <v>24</v>
      </c>
    </row>
    <row r="14" spans="1:17" ht="14.4" customHeight="1" x14ac:dyDescent="0.3">
      <c r="A14" s="831" t="s">
        <v>3555</v>
      </c>
      <c r="B14" s="832" t="s">
        <v>3617</v>
      </c>
      <c r="C14" s="832" t="s">
        <v>2919</v>
      </c>
      <c r="D14" s="832" t="s">
        <v>3626</v>
      </c>
      <c r="E14" s="832" t="s">
        <v>3628</v>
      </c>
      <c r="F14" s="849">
        <v>2</v>
      </c>
      <c r="G14" s="849">
        <v>48</v>
      </c>
      <c r="H14" s="849">
        <v>0.2</v>
      </c>
      <c r="I14" s="849">
        <v>24</v>
      </c>
      <c r="J14" s="849">
        <v>10</v>
      </c>
      <c r="K14" s="849">
        <v>240</v>
      </c>
      <c r="L14" s="849">
        <v>1</v>
      </c>
      <c r="M14" s="849">
        <v>24</v>
      </c>
      <c r="N14" s="849">
        <v>2</v>
      </c>
      <c r="O14" s="849">
        <v>48</v>
      </c>
      <c r="P14" s="837">
        <v>0.2</v>
      </c>
      <c r="Q14" s="850">
        <v>24</v>
      </c>
    </row>
    <row r="15" spans="1:17" ht="14.4" customHeight="1" x14ac:dyDescent="0.3">
      <c r="A15" s="831" t="s">
        <v>3555</v>
      </c>
      <c r="B15" s="832" t="s">
        <v>3617</v>
      </c>
      <c r="C15" s="832" t="s">
        <v>2919</v>
      </c>
      <c r="D15" s="832" t="s">
        <v>3629</v>
      </c>
      <c r="E15" s="832" t="s">
        <v>3630</v>
      </c>
      <c r="F15" s="849">
        <v>4</v>
      </c>
      <c r="G15" s="849">
        <v>220</v>
      </c>
      <c r="H15" s="849">
        <v>0.11764705882352941</v>
      </c>
      <c r="I15" s="849">
        <v>55</v>
      </c>
      <c r="J15" s="849">
        <v>34</v>
      </c>
      <c r="K15" s="849">
        <v>1870</v>
      </c>
      <c r="L15" s="849">
        <v>1</v>
      </c>
      <c r="M15" s="849">
        <v>55</v>
      </c>
      <c r="N15" s="849">
        <v>38</v>
      </c>
      <c r="O15" s="849">
        <v>2090</v>
      </c>
      <c r="P15" s="837">
        <v>1.1176470588235294</v>
      </c>
      <c r="Q15" s="850">
        <v>55</v>
      </c>
    </row>
    <row r="16" spans="1:17" ht="14.4" customHeight="1" x14ac:dyDescent="0.3">
      <c r="A16" s="831" t="s">
        <v>3555</v>
      </c>
      <c r="B16" s="832" t="s">
        <v>3617</v>
      </c>
      <c r="C16" s="832" t="s">
        <v>2919</v>
      </c>
      <c r="D16" s="832" t="s">
        <v>3629</v>
      </c>
      <c r="E16" s="832" t="s">
        <v>3631</v>
      </c>
      <c r="F16" s="849">
        <v>18</v>
      </c>
      <c r="G16" s="849">
        <v>990</v>
      </c>
      <c r="H16" s="849">
        <v>0.72</v>
      </c>
      <c r="I16" s="849">
        <v>55</v>
      </c>
      <c r="J16" s="849">
        <v>25</v>
      </c>
      <c r="K16" s="849">
        <v>1375</v>
      </c>
      <c r="L16" s="849">
        <v>1</v>
      </c>
      <c r="M16" s="849">
        <v>55</v>
      </c>
      <c r="N16" s="849">
        <v>20</v>
      </c>
      <c r="O16" s="849">
        <v>1100</v>
      </c>
      <c r="P16" s="837">
        <v>0.8</v>
      </c>
      <c r="Q16" s="850">
        <v>55</v>
      </c>
    </row>
    <row r="17" spans="1:17" ht="14.4" customHeight="1" x14ac:dyDescent="0.3">
      <c r="A17" s="831" t="s">
        <v>3555</v>
      </c>
      <c r="B17" s="832" t="s">
        <v>3617</v>
      </c>
      <c r="C17" s="832" t="s">
        <v>2919</v>
      </c>
      <c r="D17" s="832" t="s">
        <v>3632</v>
      </c>
      <c r="E17" s="832" t="s">
        <v>3633</v>
      </c>
      <c r="F17" s="849">
        <v>456</v>
      </c>
      <c r="G17" s="849">
        <v>35112</v>
      </c>
      <c r="H17" s="849">
        <v>0.97228144989339016</v>
      </c>
      <c r="I17" s="849">
        <v>77</v>
      </c>
      <c r="J17" s="849">
        <v>469</v>
      </c>
      <c r="K17" s="849">
        <v>36113</v>
      </c>
      <c r="L17" s="849">
        <v>1</v>
      </c>
      <c r="M17" s="849">
        <v>77</v>
      </c>
      <c r="N17" s="849">
        <v>325</v>
      </c>
      <c r="O17" s="849">
        <v>25025</v>
      </c>
      <c r="P17" s="837">
        <v>0.69296375266524524</v>
      </c>
      <c r="Q17" s="850">
        <v>77</v>
      </c>
    </row>
    <row r="18" spans="1:17" ht="14.4" customHeight="1" x14ac:dyDescent="0.3">
      <c r="A18" s="831" t="s">
        <v>3555</v>
      </c>
      <c r="B18" s="832" t="s">
        <v>3617</v>
      </c>
      <c r="C18" s="832" t="s">
        <v>2919</v>
      </c>
      <c r="D18" s="832" t="s">
        <v>3634</v>
      </c>
      <c r="E18" s="832" t="s">
        <v>3635</v>
      </c>
      <c r="F18" s="849">
        <v>7</v>
      </c>
      <c r="G18" s="849">
        <v>168</v>
      </c>
      <c r="H18" s="849">
        <v>0.2413793103448276</v>
      </c>
      <c r="I18" s="849">
        <v>24</v>
      </c>
      <c r="J18" s="849">
        <v>29</v>
      </c>
      <c r="K18" s="849">
        <v>696</v>
      </c>
      <c r="L18" s="849">
        <v>1</v>
      </c>
      <c r="M18" s="849">
        <v>24</v>
      </c>
      <c r="N18" s="849">
        <v>32</v>
      </c>
      <c r="O18" s="849">
        <v>768</v>
      </c>
      <c r="P18" s="837">
        <v>1.103448275862069</v>
      </c>
      <c r="Q18" s="850">
        <v>24</v>
      </c>
    </row>
    <row r="19" spans="1:17" ht="14.4" customHeight="1" x14ac:dyDescent="0.3">
      <c r="A19" s="831" t="s">
        <v>3555</v>
      </c>
      <c r="B19" s="832" t="s">
        <v>3617</v>
      </c>
      <c r="C19" s="832" t="s">
        <v>2919</v>
      </c>
      <c r="D19" s="832" t="s">
        <v>3634</v>
      </c>
      <c r="E19" s="832" t="s">
        <v>3636</v>
      </c>
      <c r="F19" s="849">
        <v>5</v>
      </c>
      <c r="G19" s="849">
        <v>120</v>
      </c>
      <c r="H19" s="849">
        <v>0.22727272727272727</v>
      </c>
      <c r="I19" s="849">
        <v>24</v>
      </c>
      <c r="J19" s="849">
        <v>22</v>
      </c>
      <c r="K19" s="849">
        <v>528</v>
      </c>
      <c r="L19" s="849">
        <v>1</v>
      </c>
      <c r="M19" s="849">
        <v>24</v>
      </c>
      <c r="N19" s="849">
        <v>11</v>
      </c>
      <c r="O19" s="849">
        <v>264</v>
      </c>
      <c r="P19" s="837">
        <v>0.5</v>
      </c>
      <c r="Q19" s="850">
        <v>24</v>
      </c>
    </row>
    <row r="20" spans="1:17" ht="14.4" customHeight="1" x14ac:dyDescent="0.3">
      <c r="A20" s="831" t="s">
        <v>3555</v>
      </c>
      <c r="B20" s="832" t="s">
        <v>3617</v>
      </c>
      <c r="C20" s="832" t="s">
        <v>2919</v>
      </c>
      <c r="D20" s="832" t="s">
        <v>3637</v>
      </c>
      <c r="E20" s="832" t="s">
        <v>3638</v>
      </c>
      <c r="F20" s="849">
        <v>3</v>
      </c>
      <c r="G20" s="849">
        <v>198</v>
      </c>
      <c r="H20" s="849">
        <v>1.5</v>
      </c>
      <c r="I20" s="849">
        <v>66</v>
      </c>
      <c r="J20" s="849">
        <v>2</v>
      </c>
      <c r="K20" s="849">
        <v>132</v>
      </c>
      <c r="L20" s="849">
        <v>1</v>
      </c>
      <c r="M20" s="849">
        <v>66</v>
      </c>
      <c r="N20" s="849">
        <v>17</v>
      </c>
      <c r="O20" s="849">
        <v>1122</v>
      </c>
      <c r="P20" s="837">
        <v>8.5</v>
      </c>
      <c r="Q20" s="850">
        <v>66</v>
      </c>
    </row>
    <row r="21" spans="1:17" ht="14.4" customHeight="1" x14ac:dyDescent="0.3">
      <c r="A21" s="831" t="s">
        <v>3555</v>
      </c>
      <c r="B21" s="832" t="s">
        <v>3617</v>
      </c>
      <c r="C21" s="832" t="s">
        <v>2919</v>
      </c>
      <c r="D21" s="832" t="s">
        <v>3637</v>
      </c>
      <c r="E21" s="832" t="s">
        <v>3639</v>
      </c>
      <c r="F21" s="849">
        <v>2</v>
      </c>
      <c r="G21" s="849">
        <v>132</v>
      </c>
      <c r="H21" s="849">
        <v>2</v>
      </c>
      <c r="I21" s="849">
        <v>66</v>
      </c>
      <c r="J21" s="849">
        <v>1</v>
      </c>
      <c r="K21" s="849">
        <v>66</v>
      </c>
      <c r="L21" s="849">
        <v>1</v>
      </c>
      <c r="M21" s="849">
        <v>66</v>
      </c>
      <c r="N21" s="849">
        <v>1</v>
      </c>
      <c r="O21" s="849">
        <v>66</v>
      </c>
      <c r="P21" s="837">
        <v>1</v>
      </c>
      <c r="Q21" s="850">
        <v>66</v>
      </c>
    </row>
    <row r="22" spans="1:17" ht="14.4" customHeight="1" x14ac:dyDescent="0.3">
      <c r="A22" s="831" t="s">
        <v>3555</v>
      </c>
      <c r="B22" s="832" t="s">
        <v>3617</v>
      </c>
      <c r="C22" s="832" t="s">
        <v>2919</v>
      </c>
      <c r="D22" s="832" t="s">
        <v>3640</v>
      </c>
      <c r="E22" s="832" t="s">
        <v>3641</v>
      </c>
      <c r="F22" s="849"/>
      <c r="G22" s="849"/>
      <c r="H22" s="849"/>
      <c r="I22" s="849"/>
      <c r="J22" s="849">
        <v>20</v>
      </c>
      <c r="K22" s="849">
        <v>7000</v>
      </c>
      <c r="L22" s="849">
        <v>1</v>
      </c>
      <c r="M22" s="849">
        <v>350</v>
      </c>
      <c r="N22" s="849"/>
      <c r="O22" s="849"/>
      <c r="P22" s="837"/>
      <c r="Q22" s="850"/>
    </row>
    <row r="23" spans="1:17" ht="14.4" customHeight="1" x14ac:dyDescent="0.3">
      <c r="A23" s="831" t="s">
        <v>3555</v>
      </c>
      <c r="B23" s="832" t="s">
        <v>3617</v>
      </c>
      <c r="C23" s="832" t="s">
        <v>2919</v>
      </c>
      <c r="D23" s="832" t="s">
        <v>3640</v>
      </c>
      <c r="E23" s="832" t="s">
        <v>3642</v>
      </c>
      <c r="F23" s="849"/>
      <c r="G23" s="849"/>
      <c r="H23" s="849"/>
      <c r="I23" s="849"/>
      <c r="J23" s="849">
        <v>45</v>
      </c>
      <c r="K23" s="849">
        <v>15750</v>
      </c>
      <c r="L23" s="849">
        <v>1</v>
      </c>
      <c r="M23" s="849">
        <v>350</v>
      </c>
      <c r="N23" s="849"/>
      <c r="O23" s="849"/>
      <c r="P23" s="837"/>
      <c r="Q23" s="850"/>
    </row>
    <row r="24" spans="1:17" ht="14.4" customHeight="1" x14ac:dyDescent="0.3">
      <c r="A24" s="831" t="s">
        <v>3555</v>
      </c>
      <c r="B24" s="832" t="s">
        <v>3617</v>
      </c>
      <c r="C24" s="832" t="s">
        <v>2919</v>
      </c>
      <c r="D24" s="832" t="s">
        <v>3643</v>
      </c>
      <c r="E24" s="832" t="s">
        <v>3644</v>
      </c>
      <c r="F24" s="849">
        <v>6</v>
      </c>
      <c r="G24" s="849">
        <v>150</v>
      </c>
      <c r="H24" s="849">
        <v>0.46153846153846156</v>
      </c>
      <c r="I24" s="849">
        <v>25</v>
      </c>
      <c r="J24" s="849">
        <v>13</v>
      </c>
      <c r="K24" s="849">
        <v>325</v>
      </c>
      <c r="L24" s="849">
        <v>1</v>
      </c>
      <c r="M24" s="849">
        <v>25</v>
      </c>
      <c r="N24" s="849">
        <v>14</v>
      </c>
      <c r="O24" s="849">
        <v>350</v>
      </c>
      <c r="P24" s="837">
        <v>1.0769230769230769</v>
      </c>
      <c r="Q24" s="850">
        <v>25</v>
      </c>
    </row>
    <row r="25" spans="1:17" ht="14.4" customHeight="1" x14ac:dyDescent="0.3">
      <c r="A25" s="831" t="s">
        <v>3555</v>
      </c>
      <c r="B25" s="832" t="s">
        <v>3617</v>
      </c>
      <c r="C25" s="832" t="s">
        <v>2919</v>
      </c>
      <c r="D25" s="832" t="s">
        <v>3643</v>
      </c>
      <c r="E25" s="832" t="s">
        <v>3645</v>
      </c>
      <c r="F25" s="849">
        <v>3</v>
      </c>
      <c r="G25" s="849">
        <v>75</v>
      </c>
      <c r="H25" s="849">
        <v>0.3</v>
      </c>
      <c r="I25" s="849">
        <v>25</v>
      </c>
      <c r="J25" s="849">
        <v>10</v>
      </c>
      <c r="K25" s="849">
        <v>250</v>
      </c>
      <c r="L25" s="849">
        <v>1</v>
      </c>
      <c r="M25" s="849">
        <v>25</v>
      </c>
      <c r="N25" s="849">
        <v>8</v>
      </c>
      <c r="O25" s="849">
        <v>200</v>
      </c>
      <c r="P25" s="837">
        <v>0.8</v>
      </c>
      <c r="Q25" s="850">
        <v>25</v>
      </c>
    </row>
    <row r="26" spans="1:17" ht="14.4" customHeight="1" x14ac:dyDescent="0.3">
      <c r="A26" s="831" t="s">
        <v>3555</v>
      </c>
      <c r="B26" s="832" t="s">
        <v>3617</v>
      </c>
      <c r="C26" s="832" t="s">
        <v>2919</v>
      </c>
      <c r="D26" s="832" t="s">
        <v>3646</v>
      </c>
      <c r="E26" s="832" t="s">
        <v>3647</v>
      </c>
      <c r="F26" s="849">
        <v>1</v>
      </c>
      <c r="G26" s="849">
        <v>181</v>
      </c>
      <c r="H26" s="849"/>
      <c r="I26" s="849">
        <v>181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3555</v>
      </c>
      <c r="B27" s="832" t="s">
        <v>3617</v>
      </c>
      <c r="C27" s="832" t="s">
        <v>2919</v>
      </c>
      <c r="D27" s="832" t="s">
        <v>3646</v>
      </c>
      <c r="E27" s="832" t="s">
        <v>3648</v>
      </c>
      <c r="F27" s="849">
        <v>39</v>
      </c>
      <c r="G27" s="849">
        <v>7059</v>
      </c>
      <c r="H27" s="849">
        <v>0.51315789473684215</v>
      </c>
      <c r="I27" s="849">
        <v>181</v>
      </c>
      <c r="J27" s="849">
        <v>76</v>
      </c>
      <c r="K27" s="849">
        <v>13756</v>
      </c>
      <c r="L27" s="849">
        <v>1</v>
      </c>
      <c r="M27" s="849">
        <v>181</v>
      </c>
      <c r="N27" s="849">
        <v>59</v>
      </c>
      <c r="O27" s="849">
        <v>10679</v>
      </c>
      <c r="P27" s="837">
        <v>0.77631578947368418</v>
      </c>
      <c r="Q27" s="850">
        <v>181</v>
      </c>
    </row>
    <row r="28" spans="1:17" ht="14.4" customHeight="1" x14ac:dyDescent="0.3">
      <c r="A28" s="831" t="s">
        <v>3555</v>
      </c>
      <c r="B28" s="832" t="s">
        <v>3617</v>
      </c>
      <c r="C28" s="832" t="s">
        <v>2919</v>
      </c>
      <c r="D28" s="832" t="s">
        <v>3649</v>
      </c>
      <c r="E28" s="832" t="s">
        <v>3650</v>
      </c>
      <c r="F28" s="849">
        <v>18</v>
      </c>
      <c r="G28" s="849">
        <v>4572</v>
      </c>
      <c r="H28" s="849">
        <v>0.29508196721311475</v>
      </c>
      <c r="I28" s="849">
        <v>254</v>
      </c>
      <c r="J28" s="849">
        <v>61</v>
      </c>
      <c r="K28" s="849">
        <v>15494</v>
      </c>
      <c r="L28" s="849">
        <v>1</v>
      </c>
      <c r="M28" s="849">
        <v>254</v>
      </c>
      <c r="N28" s="849">
        <v>52</v>
      </c>
      <c r="O28" s="849">
        <v>13208</v>
      </c>
      <c r="P28" s="837">
        <v>0.85245901639344257</v>
      </c>
      <c r="Q28" s="850">
        <v>254</v>
      </c>
    </row>
    <row r="29" spans="1:17" ht="14.4" customHeight="1" x14ac:dyDescent="0.3">
      <c r="A29" s="831" t="s">
        <v>3555</v>
      </c>
      <c r="B29" s="832" t="s">
        <v>3617</v>
      </c>
      <c r="C29" s="832" t="s">
        <v>2919</v>
      </c>
      <c r="D29" s="832" t="s">
        <v>3649</v>
      </c>
      <c r="E29" s="832" t="s">
        <v>3651</v>
      </c>
      <c r="F29" s="849">
        <v>36</v>
      </c>
      <c r="G29" s="849">
        <v>9144</v>
      </c>
      <c r="H29" s="849">
        <v>1.2</v>
      </c>
      <c r="I29" s="849">
        <v>254</v>
      </c>
      <c r="J29" s="849">
        <v>30</v>
      </c>
      <c r="K29" s="849">
        <v>7620</v>
      </c>
      <c r="L29" s="849">
        <v>1</v>
      </c>
      <c r="M29" s="849">
        <v>254</v>
      </c>
      <c r="N29" s="849">
        <v>36</v>
      </c>
      <c r="O29" s="849">
        <v>9144</v>
      </c>
      <c r="P29" s="837">
        <v>1.2</v>
      </c>
      <c r="Q29" s="850">
        <v>254</v>
      </c>
    </row>
    <row r="30" spans="1:17" ht="14.4" customHeight="1" x14ac:dyDescent="0.3">
      <c r="A30" s="831" t="s">
        <v>3555</v>
      </c>
      <c r="B30" s="832" t="s">
        <v>3617</v>
      </c>
      <c r="C30" s="832" t="s">
        <v>2919</v>
      </c>
      <c r="D30" s="832" t="s">
        <v>3652</v>
      </c>
      <c r="E30" s="832" t="s">
        <v>3653</v>
      </c>
      <c r="F30" s="849"/>
      <c r="G30" s="849"/>
      <c r="H30" s="849"/>
      <c r="I30" s="849"/>
      <c r="J30" s="849">
        <v>5</v>
      </c>
      <c r="K30" s="849">
        <v>1085</v>
      </c>
      <c r="L30" s="849">
        <v>1</v>
      </c>
      <c r="M30" s="849">
        <v>217</v>
      </c>
      <c r="N30" s="849"/>
      <c r="O30" s="849"/>
      <c r="P30" s="837"/>
      <c r="Q30" s="850"/>
    </row>
    <row r="31" spans="1:17" ht="14.4" customHeight="1" x14ac:dyDescent="0.3">
      <c r="A31" s="831" t="s">
        <v>3555</v>
      </c>
      <c r="B31" s="832" t="s">
        <v>3617</v>
      </c>
      <c r="C31" s="832" t="s">
        <v>2919</v>
      </c>
      <c r="D31" s="832" t="s">
        <v>3652</v>
      </c>
      <c r="E31" s="832" t="s">
        <v>3654</v>
      </c>
      <c r="F31" s="849">
        <v>43</v>
      </c>
      <c r="G31" s="849">
        <v>9331</v>
      </c>
      <c r="H31" s="849">
        <v>0.55128205128205132</v>
      </c>
      <c r="I31" s="849">
        <v>217</v>
      </c>
      <c r="J31" s="849">
        <v>78</v>
      </c>
      <c r="K31" s="849">
        <v>16926</v>
      </c>
      <c r="L31" s="849">
        <v>1</v>
      </c>
      <c r="M31" s="849">
        <v>217</v>
      </c>
      <c r="N31" s="849">
        <v>77</v>
      </c>
      <c r="O31" s="849">
        <v>16709</v>
      </c>
      <c r="P31" s="837">
        <v>0.98717948717948723</v>
      </c>
      <c r="Q31" s="850">
        <v>217</v>
      </c>
    </row>
    <row r="32" spans="1:17" ht="14.4" customHeight="1" x14ac:dyDescent="0.3">
      <c r="A32" s="831" t="s">
        <v>3555</v>
      </c>
      <c r="B32" s="832" t="s">
        <v>3617</v>
      </c>
      <c r="C32" s="832" t="s">
        <v>2919</v>
      </c>
      <c r="D32" s="832" t="s">
        <v>3655</v>
      </c>
      <c r="E32" s="832" t="s">
        <v>3656</v>
      </c>
      <c r="F32" s="849"/>
      <c r="G32" s="849"/>
      <c r="H32" s="849"/>
      <c r="I32" s="849"/>
      <c r="J32" s="849">
        <v>1</v>
      </c>
      <c r="K32" s="849">
        <v>37</v>
      </c>
      <c r="L32" s="849">
        <v>1</v>
      </c>
      <c r="M32" s="849">
        <v>37</v>
      </c>
      <c r="N32" s="849">
        <v>17</v>
      </c>
      <c r="O32" s="849">
        <v>629</v>
      </c>
      <c r="P32" s="837">
        <v>17</v>
      </c>
      <c r="Q32" s="850">
        <v>37</v>
      </c>
    </row>
    <row r="33" spans="1:17" ht="14.4" customHeight="1" x14ac:dyDescent="0.3">
      <c r="A33" s="831" t="s">
        <v>3555</v>
      </c>
      <c r="B33" s="832" t="s">
        <v>3617</v>
      </c>
      <c r="C33" s="832" t="s">
        <v>2919</v>
      </c>
      <c r="D33" s="832" t="s">
        <v>3655</v>
      </c>
      <c r="E33" s="832" t="s">
        <v>3657</v>
      </c>
      <c r="F33" s="849"/>
      <c r="G33" s="849"/>
      <c r="H33" s="849"/>
      <c r="I33" s="849"/>
      <c r="J33" s="849">
        <v>1</v>
      </c>
      <c r="K33" s="849">
        <v>37</v>
      </c>
      <c r="L33" s="849">
        <v>1</v>
      </c>
      <c r="M33" s="849">
        <v>37</v>
      </c>
      <c r="N33" s="849"/>
      <c r="O33" s="849"/>
      <c r="P33" s="837"/>
      <c r="Q33" s="850"/>
    </row>
    <row r="34" spans="1:17" ht="14.4" customHeight="1" x14ac:dyDescent="0.3">
      <c r="A34" s="831" t="s">
        <v>3555</v>
      </c>
      <c r="B34" s="832" t="s">
        <v>3617</v>
      </c>
      <c r="C34" s="832" t="s">
        <v>2919</v>
      </c>
      <c r="D34" s="832" t="s">
        <v>3658</v>
      </c>
      <c r="E34" s="832" t="s">
        <v>3659</v>
      </c>
      <c r="F34" s="849">
        <v>4</v>
      </c>
      <c r="G34" s="849">
        <v>200</v>
      </c>
      <c r="H34" s="849">
        <v>0.14814814814814814</v>
      </c>
      <c r="I34" s="849">
        <v>50</v>
      </c>
      <c r="J34" s="849">
        <v>27</v>
      </c>
      <c r="K34" s="849">
        <v>1350</v>
      </c>
      <c r="L34" s="849">
        <v>1</v>
      </c>
      <c r="M34" s="849">
        <v>50</v>
      </c>
      <c r="N34" s="849">
        <v>6</v>
      </c>
      <c r="O34" s="849">
        <v>300</v>
      </c>
      <c r="P34" s="837">
        <v>0.22222222222222221</v>
      </c>
      <c r="Q34" s="850">
        <v>50</v>
      </c>
    </row>
    <row r="35" spans="1:17" ht="14.4" customHeight="1" x14ac:dyDescent="0.3">
      <c r="A35" s="831" t="s">
        <v>3555</v>
      </c>
      <c r="B35" s="832" t="s">
        <v>3617</v>
      </c>
      <c r="C35" s="832" t="s">
        <v>2919</v>
      </c>
      <c r="D35" s="832" t="s">
        <v>3658</v>
      </c>
      <c r="E35" s="832" t="s">
        <v>3660</v>
      </c>
      <c r="F35" s="849">
        <v>3</v>
      </c>
      <c r="G35" s="849">
        <v>150</v>
      </c>
      <c r="H35" s="849">
        <v>1.5</v>
      </c>
      <c r="I35" s="849">
        <v>50</v>
      </c>
      <c r="J35" s="849">
        <v>2</v>
      </c>
      <c r="K35" s="849">
        <v>100</v>
      </c>
      <c r="L35" s="849">
        <v>1</v>
      </c>
      <c r="M35" s="849">
        <v>50</v>
      </c>
      <c r="N35" s="849">
        <v>1</v>
      </c>
      <c r="O35" s="849">
        <v>50</v>
      </c>
      <c r="P35" s="837">
        <v>0.5</v>
      </c>
      <c r="Q35" s="850">
        <v>50</v>
      </c>
    </row>
    <row r="36" spans="1:17" ht="14.4" customHeight="1" x14ac:dyDescent="0.3">
      <c r="A36" s="831" t="s">
        <v>3555</v>
      </c>
      <c r="B36" s="832" t="s">
        <v>3617</v>
      </c>
      <c r="C36" s="832" t="s">
        <v>2919</v>
      </c>
      <c r="D36" s="832" t="s">
        <v>3661</v>
      </c>
      <c r="E36" s="832" t="s">
        <v>3662</v>
      </c>
      <c r="F36" s="849"/>
      <c r="G36" s="849"/>
      <c r="H36" s="849"/>
      <c r="I36" s="849"/>
      <c r="J36" s="849">
        <v>1</v>
      </c>
      <c r="K36" s="849">
        <v>329</v>
      </c>
      <c r="L36" s="849">
        <v>1</v>
      </c>
      <c r="M36" s="849">
        <v>329</v>
      </c>
      <c r="N36" s="849"/>
      <c r="O36" s="849"/>
      <c r="P36" s="837"/>
      <c r="Q36" s="850"/>
    </row>
    <row r="37" spans="1:17" ht="14.4" customHeight="1" x14ac:dyDescent="0.3">
      <c r="A37" s="831" t="s">
        <v>3555</v>
      </c>
      <c r="B37" s="832" t="s">
        <v>3617</v>
      </c>
      <c r="C37" s="832" t="s">
        <v>2919</v>
      </c>
      <c r="D37" s="832" t="s">
        <v>3663</v>
      </c>
      <c r="E37" s="832" t="s">
        <v>3664</v>
      </c>
      <c r="F37" s="849"/>
      <c r="G37" s="849"/>
      <c r="H37" s="849"/>
      <c r="I37" s="849"/>
      <c r="J37" s="849">
        <v>1</v>
      </c>
      <c r="K37" s="849">
        <v>232</v>
      </c>
      <c r="L37" s="849">
        <v>1</v>
      </c>
      <c r="M37" s="849">
        <v>232</v>
      </c>
      <c r="N37" s="849"/>
      <c r="O37" s="849"/>
      <c r="P37" s="837"/>
      <c r="Q37" s="850"/>
    </row>
    <row r="38" spans="1:17" ht="14.4" customHeight="1" x14ac:dyDescent="0.3">
      <c r="A38" s="831" t="s">
        <v>3555</v>
      </c>
      <c r="B38" s="832" t="s">
        <v>3617</v>
      </c>
      <c r="C38" s="832" t="s">
        <v>2919</v>
      </c>
      <c r="D38" s="832" t="s">
        <v>3665</v>
      </c>
      <c r="E38" s="832" t="s">
        <v>3666</v>
      </c>
      <c r="F38" s="849"/>
      <c r="G38" s="849"/>
      <c r="H38" s="849"/>
      <c r="I38" s="849"/>
      <c r="J38" s="849">
        <v>1</v>
      </c>
      <c r="K38" s="849">
        <v>224</v>
      </c>
      <c r="L38" s="849">
        <v>1</v>
      </c>
      <c r="M38" s="849">
        <v>224</v>
      </c>
      <c r="N38" s="849"/>
      <c r="O38" s="849"/>
      <c r="P38" s="837"/>
      <c r="Q38" s="850"/>
    </row>
    <row r="39" spans="1:17" ht="14.4" customHeight="1" x14ac:dyDescent="0.3">
      <c r="A39" s="831" t="s">
        <v>3555</v>
      </c>
      <c r="B39" s="832" t="s">
        <v>3617</v>
      </c>
      <c r="C39" s="832" t="s">
        <v>2919</v>
      </c>
      <c r="D39" s="832" t="s">
        <v>3667</v>
      </c>
      <c r="E39" s="832" t="s">
        <v>3668</v>
      </c>
      <c r="F39" s="849"/>
      <c r="G39" s="849"/>
      <c r="H39" s="849"/>
      <c r="I39" s="849"/>
      <c r="J39" s="849">
        <v>12</v>
      </c>
      <c r="K39" s="849">
        <v>2928</v>
      </c>
      <c r="L39" s="849">
        <v>1</v>
      </c>
      <c r="M39" s="849">
        <v>244</v>
      </c>
      <c r="N39" s="849">
        <v>12</v>
      </c>
      <c r="O39" s="849">
        <v>2928</v>
      </c>
      <c r="P39" s="837">
        <v>1</v>
      </c>
      <c r="Q39" s="850">
        <v>244</v>
      </c>
    </row>
    <row r="40" spans="1:17" ht="14.4" customHeight="1" x14ac:dyDescent="0.3">
      <c r="A40" s="831" t="s">
        <v>3555</v>
      </c>
      <c r="B40" s="832" t="s">
        <v>3617</v>
      </c>
      <c r="C40" s="832" t="s">
        <v>2919</v>
      </c>
      <c r="D40" s="832" t="s">
        <v>3667</v>
      </c>
      <c r="E40" s="832" t="s">
        <v>3669</v>
      </c>
      <c r="F40" s="849"/>
      <c r="G40" s="849"/>
      <c r="H40" s="849"/>
      <c r="I40" s="849"/>
      <c r="J40" s="849">
        <v>12</v>
      </c>
      <c r="K40" s="849">
        <v>2928</v>
      </c>
      <c r="L40" s="849">
        <v>1</v>
      </c>
      <c r="M40" s="849">
        <v>244</v>
      </c>
      <c r="N40" s="849"/>
      <c r="O40" s="849"/>
      <c r="P40" s="837"/>
      <c r="Q40" s="850"/>
    </row>
    <row r="41" spans="1:17" ht="14.4" customHeight="1" x14ac:dyDescent="0.3">
      <c r="A41" s="831" t="s">
        <v>3670</v>
      </c>
      <c r="B41" s="832" t="s">
        <v>3671</v>
      </c>
      <c r="C41" s="832" t="s">
        <v>2919</v>
      </c>
      <c r="D41" s="832" t="s">
        <v>3672</v>
      </c>
      <c r="E41" s="832" t="s">
        <v>3673</v>
      </c>
      <c r="F41" s="849">
        <v>77</v>
      </c>
      <c r="G41" s="849">
        <v>2079</v>
      </c>
      <c r="H41" s="849">
        <v>0.63636363636363635</v>
      </c>
      <c r="I41" s="849">
        <v>27</v>
      </c>
      <c r="J41" s="849">
        <v>121</v>
      </c>
      <c r="K41" s="849">
        <v>3267</v>
      </c>
      <c r="L41" s="849">
        <v>1</v>
      </c>
      <c r="M41" s="849">
        <v>27</v>
      </c>
      <c r="N41" s="849">
        <v>87</v>
      </c>
      <c r="O41" s="849">
        <v>2349</v>
      </c>
      <c r="P41" s="837">
        <v>0.71900826446280997</v>
      </c>
      <c r="Q41" s="850">
        <v>27</v>
      </c>
    </row>
    <row r="42" spans="1:17" ht="14.4" customHeight="1" x14ac:dyDescent="0.3">
      <c r="A42" s="831" t="s">
        <v>3670</v>
      </c>
      <c r="B42" s="832" t="s">
        <v>3671</v>
      </c>
      <c r="C42" s="832" t="s">
        <v>2919</v>
      </c>
      <c r="D42" s="832" t="s">
        <v>3674</v>
      </c>
      <c r="E42" s="832" t="s">
        <v>3675</v>
      </c>
      <c r="F42" s="849">
        <v>15</v>
      </c>
      <c r="G42" s="849">
        <v>810</v>
      </c>
      <c r="H42" s="849">
        <v>0.75</v>
      </c>
      <c r="I42" s="849">
        <v>54</v>
      </c>
      <c r="J42" s="849">
        <v>20</v>
      </c>
      <c r="K42" s="849">
        <v>1080</v>
      </c>
      <c r="L42" s="849">
        <v>1</v>
      </c>
      <c r="M42" s="849">
        <v>54</v>
      </c>
      <c r="N42" s="849">
        <v>9</v>
      </c>
      <c r="O42" s="849">
        <v>486</v>
      </c>
      <c r="P42" s="837">
        <v>0.45</v>
      </c>
      <c r="Q42" s="850">
        <v>54</v>
      </c>
    </row>
    <row r="43" spans="1:17" ht="14.4" customHeight="1" x14ac:dyDescent="0.3">
      <c r="A43" s="831" t="s">
        <v>3670</v>
      </c>
      <c r="B43" s="832" t="s">
        <v>3671</v>
      </c>
      <c r="C43" s="832" t="s">
        <v>2919</v>
      </c>
      <c r="D43" s="832" t="s">
        <v>3674</v>
      </c>
      <c r="E43" s="832" t="s">
        <v>3676</v>
      </c>
      <c r="F43" s="849">
        <v>16</v>
      </c>
      <c r="G43" s="849">
        <v>864</v>
      </c>
      <c r="H43" s="849">
        <v>0.64</v>
      </c>
      <c r="I43" s="849">
        <v>54</v>
      </c>
      <c r="J43" s="849">
        <v>25</v>
      </c>
      <c r="K43" s="849">
        <v>1350</v>
      </c>
      <c r="L43" s="849">
        <v>1</v>
      </c>
      <c r="M43" s="849">
        <v>54</v>
      </c>
      <c r="N43" s="849">
        <v>9</v>
      </c>
      <c r="O43" s="849">
        <v>486</v>
      </c>
      <c r="P43" s="837">
        <v>0.36</v>
      </c>
      <c r="Q43" s="850">
        <v>54</v>
      </c>
    </row>
    <row r="44" spans="1:17" ht="14.4" customHeight="1" x14ac:dyDescent="0.3">
      <c r="A44" s="831" t="s">
        <v>3670</v>
      </c>
      <c r="B44" s="832" t="s">
        <v>3671</v>
      </c>
      <c r="C44" s="832" t="s">
        <v>2919</v>
      </c>
      <c r="D44" s="832" t="s">
        <v>3677</v>
      </c>
      <c r="E44" s="832" t="s">
        <v>3678</v>
      </c>
      <c r="F44" s="849">
        <v>107</v>
      </c>
      <c r="G44" s="849">
        <v>2568</v>
      </c>
      <c r="H44" s="849">
        <v>0.80451127819548873</v>
      </c>
      <c r="I44" s="849">
        <v>24</v>
      </c>
      <c r="J44" s="849">
        <v>133</v>
      </c>
      <c r="K44" s="849">
        <v>3192</v>
      </c>
      <c r="L44" s="849">
        <v>1</v>
      </c>
      <c r="M44" s="849">
        <v>24</v>
      </c>
      <c r="N44" s="849">
        <v>132</v>
      </c>
      <c r="O44" s="849">
        <v>3168</v>
      </c>
      <c r="P44" s="837">
        <v>0.99248120300751874</v>
      </c>
      <c r="Q44" s="850">
        <v>24</v>
      </c>
    </row>
    <row r="45" spans="1:17" ht="14.4" customHeight="1" x14ac:dyDescent="0.3">
      <c r="A45" s="831" t="s">
        <v>3670</v>
      </c>
      <c r="B45" s="832" t="s">
        <v>3671</v>
      </c>
      <c r="C45" s="832" t="s">
        <v>2919</v>
      </c>
      <c r="D45" s="832" t="s">
        <v>3679</v>
      </c>
      <c r="E45" s="832" t="s">
        <v>3680</v>
      </c>
      <c r="F45" s="849">
        <v>192</v>
      </c>
      <c r="G45" s="849">
        <v>5184</v>
      </c>
      <c r="H45" s="849">
        <v>0.95049504950495045</v>
      </c>
      <c r="I45" s="849">
        <v>27</v>
      </c>
      <c r="J45" s="849">
        <v>202</v>
      </c>
      <c r="K45" s="849">
        <v>5454</v>
      </c>
      <c r="L45" s="849">
        <v>1</v>
      </c>
      <c r="M45" s="849">
        <v>27</v>
      </c>
      <c r="N45" s="849">
        <v>173</v>
      </c>
      <c r="O45" s="849">
        <v>4671</v>
      </c>
      <c r="P45" s="837">
        <v>0.85643564356435642</v>
      </c>
      <c r="Q45" s="850">
        <v>27</v>
      </c>
    </row>
    <row r="46" spans="1:17" ht="14.4" customHeight="1" x14ac:dyDescent="0.3">
      <c r="A46" s="831" t="s">
        <v>3670</v>
      </c>
      <c r="B46" s="832" t="s">
        <v>3671</v>
      </c>
      <c r="C46" s="832" t="s">
        <v>2919</v>
      </c>
      <c r="D46" s="832" t="s">
        <v>3681</v>
      </c>
      <c r="E46" s="832" t="s">
        <v>3682</v>
      </c>
      <c r="F46" s="849">
        <v>53</v>
      </c>
      <c r="G46" s="849">
        <v>1431</v>
      </c>
      <c r="H46" s="849">
        <v>0.75714285714285712</v>
      </c>
      <c r="I46" s="849">
        <v>27</v>
      </c>
      <c r="J46" s="849">
        <v>70</v>
      </c>
      <c r="K46" s="849">
        <v>1890</v>
      </c>
      <c r="L46" s="849">
        <v>1</v>
      </c>
      <c r="M46" s="849">
        <v>27</v>
      </c>
      <c r="N46" s="849">
        <v>39</v>
      </c>
      <c r="O46" s="849">
        <v>1053</v>
      </c>
      <c r="P46" s="837">
        <v>0.55714285714285716</v>
      </c>
      <c r="Q46" s="850">
        <v>27</v>
      </c>
    </row>
    <row r="47" spans="1:17" ht="14.4" customHeight="1" x14ac:dyDescent="0.3">
      <c r="A47" s="831" t="s">
        <v>3670</v>
      </c>
      <c r="B47" s="832" t="s">
        <v>3671</v>
      </c>
      <c r="C47" s="832" t="s">
        <v>2919</v>
      </c>
      <c r="D47" s="832" t="s">
        <v>3683</v>
      </c>
      <c r="E47" s="832" t="s">
        <v>3684</v>
      </c>
      <c r="F47" s="849">
        <v>2290</v>
      </c>
      <c r="G47" s="849">
        <v>50380</v>
      </c>
      <c r="H47" s="849">
        <v>0.85993240705970708</v>
      </c>
      <c r="I47" s="849">
        <v>22</v>
      </c>
      <c r="J47" s="849">
        <v>2663</v>
      </c>
      <c r="K47" s="849">
        <v>58586</v>
      </c>
      <c r="L47" s="849">
        <v>1</v>
      </c>
      <c r="M47" s="849">
        <v>22</v>
      </c>
      <c r="N47" s="849">
        <v>1637</v>
      </c>
      <c r="O47" s="849">
        <v>36014</v>
      </c>
      <c r="P47" s="837">
        <v>0.61472024033045436</v>
      </c>
      <c r="Q47" s="850">
        <v>22</v>
      </c>
    </row>
    <row r="48" spans="1:17" ht="14.4" customHeight="1" x14ac:dyDescent="0.3">
      <c r="A48" s="831" t="s">
        <v>3670</v>
      </c>
      <c r="B48" s="832" t="s">
        <v>3671</v>
      </c>
      <c r="C48" s="832" t="s">
        <v>2919</v>
      </c>
      <c r="D48" s="832" t="s">
        <v>3685</v>
      </c>
      <c r="E48" s="832" t="s">
        <v>3686</v>
      </c>
      <c r="F48" s="849">
        <v>8</v>
      </c>
      <c r="G48" s="849">
        <v>544</v>
      </c>
      <c r="H48" s="849">
        <v>1.1428571428571428</v>
      </c>
      <c r="I48" s="849">
        <v>68</v>
      </c>
      <c r="J48" s="849">
        <v>7</v>
      </c>
      <c r="K48" s="849">
        <v>476</v>
      </c>
      <c r="L48" s="849">
        <v>1</v>
      </c>
      <c r="M48" s="849">
        <v>68</v>
      </c>
      <c r="N48" s="849">
        <v>4</v>
      </c>
      <c r="O48" s="849">
        <v>272</v>
      </c>
      <c r="P48" s="837">
        <v>0.5714285714285714</v>
      </c>
      <c r="Q48" s="850">
        <v>68</v>
      </c>
    </row>
    <row r="49" spans="1:17" ht="14.4" customHeight="1" x14ac:dyDescent="0.3">
      <c r="A49" s="831" t="s">
        <v>3670</v>
      </c>
      <c r="B49" s="832" t="s">
        <v>3671</v>
      </c>
      <c r="C49" s="832" t="s">
        <v>2919</v>
      </c>
      <c r="D49" s="832" t="s">
        <v>3685</v>
      </c>
      <c r="E49" s="832" t="s">
        <v>3687</v>
      </c>
      <c r="F49" s="849"/>
      <c r="G49" s="849"/>
      <c r="H49" s="849"/>
      <c r="I49" s="849"/>
      <c r="J49" s="849">
        <v>4</v>
      </c>
      <c r="K49" s="849">
        <v>272</v>
      </c>
      <c r="L49" s="849">
        <v>1</v>
      </c>
      <c r="M49" s="849">
        <v>68</v>
      </c>
      <c r="N49" s="849">
        <v>1</v>
      </c>
      <c r="O49" s="849">
        <v>68</v>
      </c>
      <c r="P49" s="837">
        <v>0.25</v>
      </c>
      <c r="Q49" s="850">
        <v>68</v>
      </c>
    </row>
    <row r="50" spans="1:17" ht="14.4" customHeight="1" x14ac:dyDescent="0.3">
      <c r="A50" s="831" t="s">
        <v>3670</v>
      </c>
      <c r="B50" s="832" t="s">
        <v>3671</v>
      </c>
      <c r="C50" s="832" t="s">
        <v>2919</v>
      </c>
      <c r="D50" s="832" t="s">
        <v>3688</v>
      </c>
      <c r="E50" s="832" t="s">
        <v>3689</v>
      </c>
      <c r="F50" s="849">
        <v>1232</v>
      </c>
      <c r="G50" s="849">
        <v>76384</v>
      </c>
      <c r="H50" s="849">
        <v>0.84210526315789469</v>
      </c>
      <c r="I50" s="849">
        <v>62</v>
      </c>
      <c r="J50" s="849">
        <v>1463</v>
      </c>
      <c r="K50" s="849">
        <v>90706</v>
      </c>
      <c r="L50" s="849">
        <v>1</v>
      </c>
      <c r="M50" s="849">
        <v>62</v>
      </c>
      <c r="N50" s="849">
        <v>1133</v>
      </c>
      <c r="O50" s="849">
        <v>70246</v>
      </c>
      <c r="P50" s="837">
        <v>0.77443609022556392</v>
      </c>
      <c r="Q50" s="850">
        <v>62</v>
      </c>
    </row>
    <row r="51" spans="1:17" ht="14.4" customHeight="1" x14ac:dyDescent="0.3">
      <c r="A51" s="831" t="s">
        <v>3670</v>
      </c>
      <c r="B51" s="832" t="s">
        <v>3671</v>
      </c>
      <c r="C51" s="832" t="s">
        <v>2919</v>
      </c>
      <c r="D51" s="832" t="s">
        <v>3688</v>
      </c>
      <c r="E51" s="832" t="s">
        <v>3690</v>
      </c>
      <c r="F51" s="849">
        <v>987</v>
      </c>
      <c r="G51" s="849">
        <v>61194</v>
      </c>
      <c r="H51" s="849">
        <v>0.91051660516605171</v>
      </c>
      <c r="I51" s="849">
        <v>62</v>
      </c>
      <c r="J51" s="849">
        <v>1084</v>
      </c>
      <c r="K51" s="849">
        <v>67208</v>
      </c>
      <c r="L51" s="849">
        <v>1</v>
      </c>
      <c r="M51" s="849">
        <v>62</v>
      </c>
      <c r="N51" s="849">
        <v>863</v>
      </c>
      <c r="O51" s="849">
        <v>53506</v>
      </c>
      <c r="P51" s="837">
        <v>0.79612546125461259</v>
      </c>
      <c r="Q51" s="850">
        <v>62</v>
      </c>
    </row>
    <row r="52" spans="1:17" ht="14.4" customHeight="1" x14ac:dyDescent="0.3">
      <c r="A52" s="831" t="s">
        <v>3670</v>
      </c>
      <c r="B52" s="832" t="s">
        <v>3671</v>
      </c>
      <c r="C52" s="832" t="s">
        <v>2919</v>
      </c>
      <c r="D52" s="832" t="s">
        <v>3691</v>
      </c>
      <c r="E52" s="832" t="s">
        <v>3692</v>
      </c>
      <c r="F52" s="849"/>
      <c r="G52" s="849"/>
      <c r="H52" s="849"/>
      <c r="I52" s="849"/>
      <c r="J52" s="849">
        <v>1</v>
      </c>
      <c r="K52" s="849">
        <v>82</v>
      </c>
      <c r="L52" s="849">
        <v>1</v>
      </c>
      <c r="M52" s="849">
        <v>82</v>
      </c>
      <c r="N52" s="849">
        <v>3</v>
      </c>
      <c r="O52" s="849">
        <v>246</v>
      </c>
      <c r="P52" s="837">
        <v>3</v>
      </c>
      <c r="Q52" s="850">
        <v>82</v>
      </c>
    </row>
    <row r="53" spans="1:17" ht="14.4" customHeight="1" x14ac:dyDescent="0.3">
      <c r="A53" s="831" t="s">
        <v>3670</v>
      </c>
      <c r="B53" s="832" t="s">
        <v>3671</v>
      </c>
      <c r="C53" s="832" t="s">
        <v>2919</v>
      </c>
      <c r="D53" s="832" t="s">
        <v>3691</v>
      </c>
      <c r="E53" s="832" t="s">
        <v>3693</v>
      </c>
      <c r="F53" s="849">
        <v>1</v>
      </c>
      <c r="G53" s="849">
        <v>82</v>
      </c>
      <c r="H53" s="849">
        <v>0.16666666666666666</v>
      </c>
      <c r="I53" s="849">
        <v>82</v>
      </c>
      <c r="J53" s="849">
        <v>6</v>
      </c>
      <c r="K53" s="849">
        <v>492</v>
      </c>
      <c r="L53" s="849">
        <v>1</v>
      </c>
      <c r="M53" s="849">
        <v>82</v>
      </c>
      <c r="N53" s="849">
        <v>4</v>
      </c>
      <c r="O53" s="849">
        <v>328</v>
      </c>
      <c r="P53" s="837">
        <v>0.66666666666666663</v>
      </c>
      <c r="Q53" s="850">
        <v>82</v>
      </c>
    </row>
    <row r="54" spans="1:17" ht="14.4" customHeight="1" x14ac:dyDescent="0.3">
      <c r="A54" s="831" t="s">
        <v>3670</v>
      </c>
      <c r="B54" s="832" t="s">
        <v>3671</v>
      </c>
      <c r="C54" s="832" t="s">
        <v>2919</v>
      </c>
      <c r="D54" s="832" t="s">
        <v>3694</v>
      </c>
      <c r="E54" s="832" t="s">
        <v>3695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1976</v>
      </c>
      <c r="P54" s="837"/>
      <c r="Q54" s="850">
        <v>988</v>
      </c>
    </row>
    <row r="55" spans="1:17" ht="14.4" customHeight="1" x14ac:dyDescent="0.3">
      <c r="A55" s="831" t="s">
        <v>3670</v>
      </c>
      <c r="B55" s="832" t="s">
        <v>3671</v>
      </c>
      <c r="C55" s="832" t="s">
        <v>2919</v>
      </c>
      <c r="D55" s="832" t="s">
        <v>3694</v>
      </c>
      <c r="E55" s="832" t="s">
        <v>3696</v>
      </c>
      <c r="F55" s="849">
        <v>51</v>
      </c>
      <c r="G55" s="849">
        <v>50388</v>
      </c>
      <c r="H55" s="849">
        <v>0.75</v>
      </c>
      <c r="I55" s="849">
        <v>988</v>
      </c>
      <c r="J55" s="849">
        <v>68</v>
      </c>
      <c r="K55" s="849">
        <v>67184</v>
      </c>
      <c r="L55" s="849">
        <v>1</v>
      </c>
      <c r="M55" s="849">
        <v>988</v>
      </c>
      <c r="N55" s="849">
        <v>60</v>
      </c>
      <c r="O55" s="849">
        <v>59280</v>
      </c>
      <c r="P55" s="837">
        <v>0.88235294117647056</v>
      </c>
      <c r="Q55" s="850">
        <v>988</v>
      </c>
    </row>
    <row r="56" spans="1:17" ht="14.4" customHeight="1" x14ac:dyDescent="0.3">
      <c r="A56" s="831" t="s">
        <v>3670</v>
      </c>
      <c r="B56" s="832" t="s">
        <v>3671</v>
      </c>
      <c r="C56" s="832" t="s">
        <v>2919</v>
      </c>
      <c r="D56" s="832" t="s">
        <v>3697</v>
      </c>
      <c r="E56" s="832" t="s">
        <v>3698</v>
      </c>
      <c r="F56" s="849">
        <v>2</v>
      </c>
      <c r="G56" s="849">
        <v>164</v>
      </c>
      <c r="H56" s="849">
        <v>2</v>
      </c>
      <c r="I56" s="849">
        <v>82</v>
      </c>
      <c r="J56" s="849">
        <v>1</v>
      </c>
      <c r="K56" s="849">
        <v>82</v>
      </c>
      <c r="L56" s="849">
        <v>1</v>
      </c>
      <c r="M56" s="849">
        <v>82</v>
      </c>
      <c r="N56" s="849"/>
      <c r="O56" s="849"/>
      <c r="P56" s="837"/>
      <c r="Q56" s="850"/>
    </row>
    <row r="57" spans="1:17" ht="14.4" customHeight="1" x14ac:dyDescent="0.3">
      <c r="A57" s="831" t="s">
        <v>3670</v>
      </c>
      <c r="B57" s="832" t="s">
        <v>3671</v>
      </c>
      <c r="C57" s="832" t="s">
        <v>2919</v>
      </c>
      <c r="D57" s="832" t="s">
        <v>3697</v>
      </c>
      <c r="E57" s="832" t="s">
        <v>3699</v>
      </c>
      <c r="F57" s="849">
        <v>1</v>
      </c>
      <c r="G57" s="849">
        <v>82</v>
      </c>
      <c r="H57" s="849">
        <v>0.125</v>
      </c>
      <c r="I57" s="849">
        <v>82</v>
      </c>
      <c r="J57" s="849">
        <v>8</v>
      </c>
      <c r="K57" s="849">
        <v>656</v>
      </c>
      <c r="L57" s="849">
        <v>1</v>
      </c>
      <c r="M57" s="849">
        <v>82</v>
      </c>
      <c r="N57" s="849">
        <v>3</v>
      </c>
      <c r="O57" s="849">
        <v>246</v>
      </c>
      <c r="P57" s="837">
        <v>0.375</v>
      </c>
      <c r="Q57" s="850">
        <v>82</v>
      </c>
    </row>
    <row r="58" spans="1:17" ht="14.4" customHeight="1" x14ac:dyDescent="0.3">
      <c r="A58" s="831" t="s">
        <v>3670</v>
      </c>
      <c r="B58" s="832" t="s">
        <v>3671</v>
      </c>
      <c r="C58" s="832" t="s">
        <v>2919</v>
      </c>
      <c r="D58" s="832" t="s">
        <v>3700</v>
      </c>
      <c r="E58" s="832" t="s">
        <v>3701</v>
      </c>
      <c r="F58" s="849">
        <v>2</v>
      </c>
      <c r="G58" s="849">
        <v>126</v>
      </c>
      <c r="H58" s="849">
        <v>0.66666666666666663</v>
      </c>
      <c r="I58" s="849">
        <v>63</v>
      </c>
      <c r="J58" s="849">
        <v>3</v>
      </c>
      <c r="K58" s="849">
        <v>189</v>
      </c>
      <c r="L58" s="849">
        <v>1</v>
      </c>
      <c r="M58" s="849">
        <v>63</v>
      </c>
      <c r="N58" s="849"/>
      <c r="O58" s="849"/>
      <c r="P58" s="837"/>
      <c r="Q58" s="850"/>
    </row>
    <row r="59" spans="1:17" ht="14.4" customHeight="1" x14ac:dyDescent="0.3">
      <c r="A59" s="831" t="s">
        <v>3670</v>
      </c>
      <c r="B59" s="832" t="s">
        <v>3671</v>
      </c>
      <c r="C59" s="832" t="s">
        <v>2919</v>
      </c>
      <c r="D59" s="832" t="s">
        <v>3700</v>
      </c>
      <c r="E59" s="832" t="s">
        <v>3702</v>
      </c>
      <c r="F59" s="849"/>
      <c r="G59" s="849"/>
      <c r="H59" s="849"/>
      <c r="I59" s="849"/>
      <c r="J59" s="849">
        <v>1</v>
      </c>
      <c r="K59" s="849">
        <v>63</v>
      </c>
      <c r="L59" s="849">
        <v>1</v>
      </c>
      <c r="M59" s="849">
        <v>63</v>
      </c>
      <c r="N59" s="849">
        <v>1</v>
      </c>
      <c r="O59" s="849">
        <v>63</v>
      </c>
      <c r="P59" s="837">
        <v>1</v>
      </c>
      <c r="Q59" s="850">
        <v>63</v>
      </c>
    </row>
    <row r="60" spans="1:17" ht="14.4" customHeight="1" x14ac:dyDescent="0.3">
      <c r="A60" s="831" t="s">
        <v>3670</v>
      </c>
      <c r="B60" s="832" t="s">
        <v>3671</v>
      </c>
      <c r="C60" s="832" t="s">
        <v>2919</v>
      </c>
      <c r="D60" s="832" t="s">
        <v>3703</v>
      </c>
      <c r="E60" s="832" t="s">
        <v>3704</v>
      </c>
      <c r="F60" s="849">
        <v>168</v>
      </c>
      <c r="G60" s="849">
        <v>2856</v>
      </c>
      <c r="H60" s="849">
        <v>0.8571428571428571</v>
      </c>
      <c r="I60" s="849">
        <v>17</v>
      </c>
      <c r="J60" s="849">
        <v>196</v>
      </c>
      <c r="K60" s="849">
        <v>3332</v>
      </c>
      <c r="L60" s="849">
        <v>1</v>
      </c>
      <c r="M60" s="849">
        <v>17</v>
      </c>
      <c r="N60" s="849">
        <v>147</v>
      </c>
      <c r="O60" s="849">
        <v>2499</v>
      </c>
      <c r="P60" s="837">
        <v>0.75</v>
      </c>
      <c r="Q60" s="850">
        <v>17</v>
      </c>
    </row>
    <row r="61" spans="1:17" ht="14.4" customHeight="1" x14ac:dyDescent="0.3">
      <c r="A61" s="831" t="s">
        <v>3670</v>
      </c>
      <c r="B61" s="832" t="s">
        <v>3671</v>
      </c>
      <c r="C61" s="832" t="s">
        <v>2919</v>
      </c>
      <c r="D61" s="832" t="s">
        <v>3705</v>
      </c>
      <c r="E61" s="832" t="s">
        <v>3706</v>
      </c>
      <c r="F61" s="849"/>
      <c r="G61" s="849"/>
      <c r="H61" s="849"/>
      <c r="I61" s="849"/>
      <c r="J61" s="849"/>
      <c r="K61" s="849"/>
      <c r="L61" s="849"/>
      <c r="M61" s="849"/>
      <c r="N61" s="849">
        <v>5</v>
      </c>
      <c r="O61" s="849">
        <v>320</v>
      </c>
      <c r="P61" s="837"/>
      <c r="Q61" s="850">
        <v>64</v>
      </c>
    </row>
    <row r="62" spans="1:17" ht="14.4" customHeight="1" x14ac:dyDescent="0.3">
      <c r="A62" s="831" t="s">
        <v>3670</v>
      </c>
      <c r="B62" s="832" t="s">
        <v>3671</v>
      </c>
      <c r="C62" s="832" t="s">
        <v>2919</v>
      </c>
      <c r="D62" s="832" t="s">
        <v>3707</v>
      </c>
      <c r="E62" s="832" t="s">
        <v>3708</v>
      </c>
      <c r="F62" s="849">
        <v>1</v>
      </c>
      <c r="G62" s="849">
        <v>47</v>
      </c>
      <c r="H62" s="849">
        <v>1</v>
      </c>
      <c r="I62" s="849">
        <v>47</v>
      </c>
      <c r="J62" s="849">
        <v>1</v>
      </c>
      <c r="K62" s="849">
        <v>47</v>
      </c>
      <c r="L62" s="849">
        <v>1</v>
      </c>
      <c r="M62" s="849">
        <v>47</v>
      </c>
      <c r="N62" s="849"/>
      <c r="O62" s="849"/>
      <c r="P62" s="837"/>
      <c r="Q62" s="850"/>
    </row>
    <row r="63" spans="1:17" ht="14.4" customHeight="1" x14ac:dyDescent="0.3">
      <c r="A63" s="831" t="s">
        <v>3670</v>
      </c>
      <c r="B63" s="832" t="s">
        <v>3671</v>
      </c>
      <c r="C63" s="832" t="s">
        <v>2919</v>
      </c>
      <c r="D63" s="832" t="s">
        <v>3707</v>
      </c>
      <c r="E63" s="832" t="s">
        <v>3709</v>
      </c>
      <c r="F63" s="849">
        <v>13</v>
      </c>
      <c r="G63" s="849">
        <v>611</v>
      </c>
      <c r="H63" s="849">
        <v>0.76470588235294112</v>
      </c>
      <c r="I63" s="849">
        <v>47</v>
      </c>
      <c r="J63" s="849">
        <v>17</v>
      </c>
      <c r="K63" s="849">
        <v>799</v>
      </c>
      <c r="L63" s="849">
        <v>1</v>
      </c>
      <c r="M63" s="849">
        <v>47</v>
      </c>
      <c r="N63" s="849">
        <v>11</v>
      </c>
      <c r="O63" s="849">
        <v>517</v>
      </c>
      <c r="P63" s="837">
        <v>0.6470588235294118</v>
      </c>
      <c r="Q63" s="850">
        <v>47</v>
      </c>
    </row>
    <row r="64" spans="1:17" ht="14.4" customHeight="1" x14ac:dyDescent="0.3">
      <c r="A64" s="831" t="s">
        <v>3670</v>
      </c>
      <c r="B64" s="832" t="s">
        <v>3671</v>
      </c>
      <c r="C64" s="832" t="s">
        <v>2919</v>
      </c>
      <c r="D64" s="832" t="s">
        <v>3710</v>
      </c>
      <c r="E64" s="832" t="s">
        <v>3711</v>
      </c>
      <c r="F64" s="849"/>
      <c r="G64" s="849"/>
      <c r="H64" s="849"/>
      <c r="I64" s="849"/>
      <c r="J64" s="849">
        <v>5</v>
      </c>
      <c r="K64" s="849">
        <v>300</v>
      </c>
      <c r="L64" s="849">
        <v>1</v>
      </c>
      <c r="M64" s="849">
        <v>60</v>
      </c>
      <c r="N64" s="849"/>
      <c r="O64" s="849"/>
      <c r="P64" s="837"/>
      <c r="Q64" s="850"/>
    </row>
    <row r="65" spans="1:17" ht="14.4" customHeight="1" x14ac:dyDescent="0.3">
      <c r="A65" s="831" t="s">
        <v>3670</v>
      </c>
      <c r="B65" s="832" t="s">
        <v>3671</v>
      </c>
      <c r="C65" s="832" t="s">
        <v>2919</v>
      </c>
      <c r="D65" s="832" t="s">
        <v>3710</v>
      </c>
      <c r="E65" s="832" t="s">
        <v>3712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60</v>
      </c>
      <c r="P65" s="837"/>
      <c r="Q65" s="850">
        <v>60</v>
      </c>
    </row>
    <row r="66" spans="1:17" ht="14.4" customHeight="1" x14ac:dyDescent="0.3">
      <c r="A66" s="831" t="s">
        <v>3670</v>
      </c>
      <c r="B66" s="832" t="s">
        <v>3671</v>
      </c>
      <c r="C66" s="832" t="s">
        <v>2919</v>
      </c>
      <c r="D66" s="832" t="s">
        <v>3713</v>
      </c>
      <c r="E66" s="832" t="s">
        <v>3714</v>
      </c>
      <c r="F66" s="849">
        <v>4</v>
      </c>
      <c r="G66" s="849">
        <v>1856</v>
      </c>
      <c r="H66" s="849">
        <v>0.66666666666666663</v>
      </c>
      <c r="I66" s="849">
        <v>464</v>
      </c>
      <c r="J66" s="849">
        <v>6</v>
      </c>
      <c r="K66" s="849">
        <v>2784</v>
      </c>
      <c r="L66" s="849">
        <v>1</v>
      </c>
      <c r="M66" s="849">
        <v>464</v>
      </c>
      <c r="N66" s="849">
        <v>7</v>
      </c>
      <c r="O66" s="849">
        <v>3248</v>
      </c>
      <c r="P66" s="837">
        <v>1.1666666666666667</v>
      </c>
      <c r="Q66" s="850">
        <v>464</v>
      </c>
    </row>
    <row r="67" spans="1:17" ht="14.4" customHeight="1" x14ac:dyDescent="0.3">
      <c r="A67" s="831" t="s">
        <v>3670</v>
      </c>
      <c r="B67" s="832" t="s">
        <v>3671</v>
      </c>
      <c r="C67" s="832" t="s">
        <v>2919</v>
      </c>
      <c r="D67" s="832" t="s">
        <v>3715</v>
      </c>
      <c r="E67" s="832" t="s">
        <v>3716</v>
      </c>
      <c r="F67" s="849">
        <v>6</v>
      </c>
      <c r="G67" s="849">
        <v>5118</v>
      </c>
      <c r="H67" s="849">
        <v>0.66666666666666663</v>
      </c>
      <c r="I67" s="849">
        <v>853</v>
      </c>
      <c r="J67" s="849">
        <v>9</v>
      </c>
      <c r="K67" s="849">
        <v>7677</v>
      </c>
      <c r="L67" s="849">
        <v>1</v>
      </c>
      <c r="M67" s="849">
        <v>853</v>
      </c>
      <c r="N67" s="849">
        <v>20</v>
      </c>
      <c r="O67" s="849">
        <v>17060</v>
      </c>
      <c r="P67" s="837">
        <v>2.2222222222222223</v>
      </c>
      <c r="Q67" s="850">
        <v>853</v>
      </c>
    </row>
    <row r="68" spans="1:17" ht="14.4" customHeight="1" x14ac:dyDescent="0.3">
      <c r="A68" s="831" t="s">
        <v>3670</v>
      </c>
      <c r="B68" s="832" t="s">
        <v>3671</v>
      </c>
      <c r="C68" s="832" t="s">
        <v>2919</v>
      </c>
      <c r="D68" s="832" t="s">
        <v>3715</v>
      </c>
      <c r="E68" s="832" t="s">
        <v>3717</v>
      </c>
      <c r="F68" s="849">
        <v>5</v>
      </c>
      <c r="G68" s="849">
        <v>4265</v>
      </c>
      <c r="H68" s="849">
        <v>0.625</v>
      </c>
      <c r="I68" s="849">
        <v>853</v>
      </c>
      <c r="J68" s="849">
        <v>8</v>
      </c>
      <c r="K68" s="849">
        <v>6824</v>
      </c>
      <c r="L68" s="849">
        <v>1</v>
      </c>
      <c r="M68" s="849">
        <v>853</v>
      </c>
      <c r="N68" s="849">
        <v>19</v>
      </c>
      <c r="O68" s="849">
        <v>16207</v>
      </c>
      <c r="P68" s="837">
        <v>2.375</v>
      </c>
      <c r="Q68" s="850">
        <v>853</v>
      </c>
    </row>
    <row r="69" spans="1:17" ht="14.4" customHeight="1" x14ac:dyDescent="0.3">
      <c r="A69" s="831" t="s">
        <v>3670</v>
      </c>
      <c r="B69" s="832" t="s">
        <v>3671</v>
      </c>
      <c r="C69" s="832" t="s">
        <v>2919</v>
      </c>
      <c r="D69" s="832" t="s">
        <v>3718</v>
      </c>
      <c r="E69" s="832" t="s">
        <v>3719</v>
      </c>
      <c r="F69" s="849"/>
      <c r="G69" s="849"/>
      <c r="H69" s="849"/>
      <c r="I69" s="849"/>
      <c r="J69" s="849">
        <v>1</v>
      </c>
      <c r="K69" s="849">
        <v>310</v>
      </c>
      <c r="L69" s="849">
        <v>1</v>
      </c>
      <c r="M69" s="849">
        <v>310</v>
      </c>
      <c r="N69" s="849"/>
      <c r="O69" s="849"/>
      <c r="P69" s="837"/>
      <c r="Q69" s="850"/>
    </row>
    <row r="70" spans="1:17" ht="14.4" customHeight="1" x14ac:dyDescent="0.3">
      <c r="A70" s="831" t="s">
        <v>3670</v>
      </c>
      <c r="B70" s="832" t="s">
        <v>3671</v>
      </c>
      <c r="C70" s="832" t="s">
        <v>2919</v>
      </c>
      <c r="D70" s="832" t="s">
        <v>3720</v>
      </c>
      <c r="E70" s="832" t="s">
        <v>3721</v>
      </c>
      <c r="F70" s="849"/>
      <c r="G70" s="849"/>
      <c r="H70" s="849"/>
      <c r="I70" s="849"/>
      <c r="J70" s="849">
        <v>2</v>
      </c>
      <c r="K70" s="849">
        <v>2444</v>
      </c>
      <c r="L70" s="849">
        <v>1</v>
      </c>
      <c r="M70" s="849">
        <v>1222</v>
      </c>
      <c r="N70" s="849">
        <v>1</v>
      </c>
      <c r="O70" s="849">
        <v>1223</v>
      </c>
      <c r="P70" s="837">
        <v>0.50040916530278234</v>
      </c>
      <c r="Q70" s="850">
        <v>1223</v>
      </c>
    </row>
    <row r="71" spans="1:17" ht="14.4" customHeight="1" x14ac:dyDescent="0.3">
      <c r="A71" s="831" t="s">
        <v>3670</v>
      </c>
      <c r="B71" s="832" t="s">
        <v>3671</v>
      </c>
      <c r="C71" s="832" t="s">
        <v>2919</v>
      </c>
      <c r="D71" s="832" t="s">
        <v>3722</v>
      </c>
      <c r="E71" s="832" t="s">
        <v>3723</v>
      </c>
      <c r="F71" s="849">
        <v>121</v>
      </c>
      <c r="G71" s="849">
        <v>95227</v>
      </c>
      <c r="H71" s="849">
        <v>0.88857681397432065</v>
      </c>
      <c r="I71" s="849">
        <v>787</v>
      </c>
      <c r="J71" s="849">
        <v>136</v>
      </c>
      <c r="K71" s="849">
        <v>107168</v>
      </c>
      <c r="L71" s="849">
        <v>1</v>
      </c>
      <c r="M71" s="849">
        <v>788</v>
      </c>
      <c r="N71" s="849">
        <v>168</v>
      </c>
      <c r="O71" s="849">
        <v>132384</v>
      </c>
      <c r="P71" s="837">
        <v>1.2352941176470589</v>
      </c>
      <c r="Q71" s="850">
        <v>788</v>
      </c>
    </row>
    <row r="72" spans="1:17" ht="14.4" customHeight="1" x14ac:dyDescent="0.3">
      <c r="A72" s="831" t="s">
        <v>3670</v>
      </c>
      <c r="B72" s="832" t="s">
        <v>3671</v>
      </c>
      <c r="C72" s="832" t="s">
        <v>2919</v>
      </c>
      <c r="D72" s="832" t="s">
        <v>3724</v>
      </c>
      <c r="E72" s="832" t="s">
        <v>3725</v>
      </c>
      <c r="F72" s="849">
        <v>4</v>
      </c>
      <c r="G72" s="849">
        <v>756</v>
      </c>
      <c r="H72" s="849"/>
      <c r="I72" s="849">
        <v>189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3670</v>
      </c>
      <c r="B73" s="832" t="s">
        <v>3671</v>
      </c>
      <c r="C73" s="832" t="s">
        <v>2919</v>
      </c>
      <c r="D73" s="832" t="s">
        <v>3726</v>
      </c>
      <c r="E73" s="832" t="s">
        <v>3727</v>
      </c>
      <c r="F73" s="849"/>
      <c r="G73" s="849"/>
      <c r="H73" s="849"/>
      <c r="I73" s="849"/>
      <c r="J73" s="849">
        <v>1</v>
      </c>
      <c r="K73" s="849">
        <v>229</v>
      </c>
      <c r="L73" s="849">
        <v>1</v>
      </c>
      <c r="M73" s="849">
        <v>229</v>
      </c>
      <c r="N73" s="849"/>
      <c r="O73" s="849"/>
      <c r="P73" s="837"/>
      <c r="Q73" s="850"/>
    </row>
    <row r="74" spans="1:17" ht="14.4" customHeight="1" x14ac:dyDescent="0.3">
      <c r="A74" s="831" t="s">
        <v>3670</v>
      </c>
      <c r="B74" s="832" t="s">
        <v>3671</v>
      </c>
      <c r="C74" s="832" t="s">
        <v>2919</v>
      </c>
      <c r="D74" s="832" t="s">
        <v>3728</v>
      </c>
      <c r="E74" s="832" t="s">
        <v>3729</v>
      </c>
      <c r="F74" s="849">
        <v>1</v>
      </c>
      <c r="G74" s="849">
        <v>462</v>
      </c>
      <c r="H74" s="849">
        <v>0.33333333333333331</v>
      </c>
      <c r="I74" s="849">
        <v>462</v>
      </c>
      <c r="J74" s="849">
        <v>3</v>
      </c>
      <c r="K74" s="849">
        <v>1386</v>
      </c>
      <c r="L74" s="849">
        <v>1</v>
      </c>
      <c r="M74" s="849">
        <v>462</v>
      </c>
      <c r="N74" s="849">
        <v>3</v>
      </c>
      <c r="O74" s="849">
        <v>1386</v>
      </c>
      <c r="P74" s="837">
        <v>1</v>
      </c>
      <c r="Q74" s="850">
        <v>462</v>
      </c>
    </row>
    <row r="75" spans="1:17" ht="14.4" customHeight="1" x14ac:dyDescent="0.3">
      <c r="A75" s="831" t="s">
        <v>3670</v>
      </c>
      <c r="B75" s="832" t="s">
        <v>3671</v>
      </c>
      <c r="C75" s="832" t="s">
        <v>2919</v>
      </c>
      <c r="D75" s="832" t="s">
        <v>3728</v>
      </c>
      <c r="E75" s="832" t="s">
        <v>3730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462</v>
      </c>
      <c r="P75" s="837"/>
      <c r="Q75" s="850">
        <v>462</v>
      </c>
    </row>
    <row r="76" spans="1:17" ht="14.4" customHeight="1" x14ac:dyDescent="0.3">
      <c r="A76" s="831" t="s">
        <v>3670</v>
      </c>
      <c r="B76" s="832" t="s">
        <v>3671</v>
      </c>
      <c r="C76" s="832" t="s">
        <v>2919</v>
      </c>
      <c r="D76" s="832" t="s">
        <v>3731</v>
      </c>
      <c r="E76" s="832" t="s">
        <v>3732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562</v>
      </c>
      <c r="P76" s="837"/>
      <c r="Q76" s="850">
        <v>562</v>
      </c>
    </row>
    <row r="77" spans="1:17" ht="14.4" customHeight="1" x14ac:dyDescent="0.3">
      <c r="A77" s="831" t="s">
        <v>3670</v>
      </c>
      <c r="B77" s="832" t="s">
        <v>3671</v>
      </c>
      <c r="C77" s="832" t="s">
        <v>2919</v>
      </c>
      <c r="D77" s="832" t="s">
        <v>3731</v>
      </c>
      <c r="E77" s="832" t="s">
        <v>3733</v>
      </c>
      <c r="F77" s="849"/>
      <c r="G77" s="849"/>
      <c r="H77" s="849"/>
      <c r="I77" s="849"/>
      <c r="J77" s="849">
        <v>1</v>
      </c>
      <c r="K77" s="849">
        <v>562</v>
      </c>
      <c r="L77" s="849">
        <v>1</v>
      </c>
      <c r="M77" s="849">
        <v>562</v>
      </c>
      <c r="N77" s="849"/>
      <c r="O77" s="849"/>
      <c r="P77" s="837"/>
      <c r="Q77" s="850"/>
    </row>
    <row r="78" spans="1:17" ht="14.4" customHeight="1" x14ac:dyDescent="0.3">
      <c r="A78" s="831" t="s">
        <v>3670</v>
      </c>
      <c r="B78" s="832" t="s">
        <v>3671</v>
      </c>
      <c r="C78" s="832" t="s">
        <v>2919</v>
      </c>
      <c r="D78" s="832" t="s">
        <v>3734</v>
      </c>
      <c r="E78" s="832" t="s">
        <v>3735</v>
      </c>
      <c r="F78" s="849">
        <v>2</v>
      </c>
      <c r="G78" s="849">
        <v>344</v>
      </c>
      <c r="H78" s="849"/>
      <c r="I78" s="849">
        <v>172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3670</v>
      </c>
      <c r="B79" s="832" t="s">
        <v>3671</v>
      </c>
      <c r="C79" s="832" t="s">
        <v>2919</v>
      </c>
      <c r="D79" s="832" t="s">
        <v>3736</v>
      </c>
      <c r="E79" s="832" t="s">
        <v>3737</v>
      </c>
      <c r="F79" s="849"/>
      <c r="G79" s="849"/>
      <c r="H79" s="849"/>
      <c r="I79" s="849"/>
      <c r="J79" s="849"/>
      <c r="K79" s="849"/>
      <c r="L79" s="849"/>
      <c r="M79" s="849"/>
      <c r="N79" s="849">
        <v>3</v>
      </c>
      <c r="O79" s="849">
        <v>399</v>
      </c>
      <c r="P79" s="837"/>
      <c r="Q79" s="850">
        <v>133</v>
      </c>
    </row>
    <row r="80" spans="1:17" ht="14.4" customHeight="1" x14ac:dyDescent="0.3">
      <c r="A80" s="831" t="s">
        <v>3670</v>
      </c>
      <c r="B80" s="832" t="s">
        <v>3671</v>
      </c>
      <c r="C80" s="832" t="s">
        <v>2919</v>
      </c>
      <c r="D80" s="832" t="s">
        <v>3738</v>
      </c>
      <c r="E80" s="832" t="s">
        <v>3739</v>
      </c>
      <c r="F80" s="849">
        <v>1</v>
      </c>
      <c r="G80" s="849">
        <v>89</v>
      </c>
      <c r="H80" s="849">
        <v>0.33333333333333331</v>
      </c>
      <c r="I80" s="849">
        <v>89</v>
      </c>
      <c r="J80" s="849">
        <v>3</v>
      </c>
      <c r="K80" s="849">
        <v>267</v>
      </c>
      <c r="L80" s="849">
        <v>1</v>
      </c>
      <c r="M80" s="849">
        <v>89</v>
      </c>
      <c r="N80" s="849">
        <v>2</v>
      </c>
      <c r="O80" s="849">
        <v>178</v>
      </c>
      <c r="P80" s="837">
        <v>0.66666666666666663</v>
      </c>
      <c r="Q80" s="850">
        <v>89</v>
      </c>
    </row>
    <row r="81" spans="1:17" ht="14.4" customHeight="1" x14ac:dyDescent="0.3">
      <c r="A81" s="831" t="s">
        <v>3670</v>
      </c>
      <c r="B81" s="832" t="s">
        <v>3671</v>
      </c>
      <c r="C81" s="832" t="s">
        <v>2919</v>
      </c>
      <c r="D81" s="832" t="s">
        <v>3738</v>
      </c>
      <c r="E81" s="832" t="s">
        <v>3740</v>
      </c>
      <c r="F81" s="849">
        <v>3</v>
      </c>
      <c r="G81" s="849">
        <v>267</v>
      </c>
      <c r="H81" s="849"/>
      <c r="I81" s="849">
        <v>89</v>
      </c>
      <c r="J81" s="849"/>
      <c r="K81" s="849"/>
      <c r="L81" s="849"/>
      <c r="M81" s="849"/>
      <c r="N81" s="849">
        <v>1</v>
      </c>
      <c r="O81" s="849">
        <v>89</v>
      </c>
      <c r="P81" s="837"/>
      <c r="Q81" s="850">
        <v>89</v>
      </c>
    </row>
    <row r="82" spans="1:17" ht="14.4" customHeight="1" x14ac:dyDescent="0.3">
      <c r="A82" s="831" t="s">
        <v>3670</v>
      </c>
      <c r="B82" s="832" t="s">
        <v>3671</v>
      </c>
      <c r="C82" s="832" t="s">
        <v>2919</v>
      </c>
      <c r="D82" s="832" t="s">
        <v>3741</v>
      </c>
      <c r="E82" s="832" t="s">
        <v>3742</v>
      </c>
      <c r="F82" s="849">
        <v>2288</v>
      </c>
      <c r="G82" s="849">
        <v>68640</v>
      </c>
      <c r="H82" s="849">
        <v>0.85789276340457443</v>
      </c>
      <c r="I82" s="849">
        <v>30</v>
      </c>
      <c r="J82" s="849">
        <v>2667</v>
      </c>
      <c r="K82" s="849">
        <v>80010</v>
      </c>
      <c r="L82" s="849">
        <v>1</v>
      </c>
      <c r="M82" s="849">
        <v>30</v>
      </c>
      <c r="N82" s="849">
        <v>2275</v>
      </c>
      <c r="O82" s="849">
        <v>68250</v>
      </c>
      <c r="P82" s="837">
        <v>0.85301837270341208</v>
      </c>
      <c r="Q82" s="850">
        <v>30</v>
      </c>
    </row>
    <row r="83" spans="1:17" ht="14.4" customHeight="1" x14ac:dyDescent="0.3">
      <c r="A83" s="831" t="s">
        <v>3670</v>
      </c>
      <c r="B83" s="832" t="s">
        <v>3671</v>
      </c>
      <c r="C83" s="832" t="s">
        <v>2919</v>
      </c>
      <c r="D83" s="832" t="s">
        <v>3743</v>
      </c>
      <c r="E83" s="832" t="s">
        <v>3744</v>
      </c>
      <c r="F83" s="849"/>
      <c r="G83" s="849"/>
      <c r="H83" s="849"/>
      <c r="I83" s="849"/>
      <c r="J83" s="849">
        <v>5</v>
      </c>
      <c r="K83" s="849">
        <v>250</v>
      </c>
      <c r="L83" s="849">
        <v>1</v>
      </c>
      <c r="M83" s="849">
        <v>50</v>
      </c>
      <c r="N83" s="849"/>
      <c r="O83" s="849"/>
      <c r="P83" s="837"/>
      <c r="Q83" s="850"/>
    </row>
    <row r="84" spans="1:17" ht="14.4" customHeight="1" x14ac:dyDescent="0.3">
      <c r="A84" s="831" t="s">
        <v>3670</v>
      </c>
      <c r="B84" s="832" t="s">
        <v>3671</v>
      </c>
      <c r="C84" s="832" t="s">
        <v>2919</v>
      </c>
      <c r="D84" s="832" t="s">
        <v>3743</v>
      </c>
      <c r="E84" s="832" t="s">
        <v>3745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50</v>
      </c>
      <c r="P84" s="837"/>
      <c r="Q84" s="850">
        <v>50</v>
      </c>
    </row>
    <row r="85" spans="1:17" ht="14.4" customHeight="1" x14ac:dyDescent="0.3">
      <c r="A85" s="831" t="s">
        <v>3670</v>
      </c>
      <c r="B85" s="832" t="s">
        <v>3671</v>
      </c>
      <c r="C85" s="832" t="s">
        <v>2919</v>
      </c>
      <c r="D85" s="832" t="s">
        <v>3746</v>
      </c>
      <c r="E85" s="832" t="s">
        <v>3747</v>
      </c>
      <c r="F85" s="849">
        <v>231</v>
      </c>
      <c r="G85" s="849">
        <v>2772</v>
      </c>
      <c r="H85" s="849">
        <v>0.86194029850746268</v>
      </c>
      <c r="I85" s="849">
        <v>12</v>
      </c>
      <c r="J85" s="849">
        <v>268</v>
      </c>
      <c r="K85" s="849">
        <v>3216</v>
      </c>
      <c r="L85" s="849">
        <v>1</v>
      </c>
      <c r="M85" s="849">
        <v>12</v>
      </c>
      <c r="N85" s="849">
        <v>223</v>
      </c>
      <c r="O85" s="849">
        <v>2676</v>
      </c>
      <c r="P85" s="837">
        <v>0.83208955223880599</v>
      </c>
      <c r="Q85" s="850">
        <v>12</v>
      </c>
    </row>
    <row r="86" spans="1:17" ht="14.4" customHeight="1" x14ac:dyDescent="0.3">
      <c r="A86" s="831" t="s">
        <v>3670</v>
      </c>
      <c r="B86" s="832" t="s">
        <v>3671</v>
      </c>
      <c r="C86" s="832" t="s">
        <v>2919</v>
      </c>
      <c r="D86" s="832" t="s">
        <v>3746</v>
      </c>
      <c r="E86" s="832" t="s">
        <v>3748</v>
      </c>
      <c r="F86" s="849">
        <v>191</v>
      </c>
      <c r="G86" s="849">
        <v>2292</v>
      </c>
      <c r="H86" s="849">
        <v>0.88018433179723499</v>
      </c>
      <c r="I86" s="849">
        <v>12</v>
      </c>
      <c r="J86" s="849">
        <v>217</v>
      </c>
      <c r="K86" s="849">
        <v>2604</v>
      </c>
      <c r="L86" s="849">
        <v>1</v>
      </c>
      <c r="M86" s="849">
        <v>12</v>
      </c>
      <c r="N86" s="849">
        <v>177</v>
      </c>
      <c r="O86" s="849">
        <v>2124</v>
      </c>
      <c r="P86" s="837">
        <v>0.81566820276497698</v>
      </c>
      <c r="Q86" s="850">
        <v>12</v>
      </c>
    </row>
    <row r="87" spans="1:17" ht="14.4" customHeight="1" x14ac:dyDescent="0.3">
      <c r="A87" s="831" t="s">
        <v>3670</v>
      </c>
      <c r="B87" s="832" t="s">
        <v>3671</v>
      </c>
      <c r="C87" s="832" t="s">
        <v>2919</v>
      </c>
      <c r="D87" s="832" t="s">
        <v>3749</v>
      </c>
      <c r="E87" s="832" t="s">
        <v>3750</v>
      </c>
      <c r="F87" s="849">
        <v>1</v>
      </c>
      <c r="G87" s="849">
        <v>183</v>
      </c>
      <c r="H87" s="849"/>
      <c r="I87" s="849">
        <v>183</v>
      </c>
      <c r="J87" s="849"/>
      <c r="K87" s="849"/>
      <c r="L87" s="849"/>
      <c r="M87" s="849"/>
      <c r="N87" s="849">
        <v>1</v>
      </c>
      <c r="O87" s="849">
        <v>183</v>
      </c>
      <c r="P87" s="837"/>
      <c r="Q87" s="850">
        <v>183</v>
      </c>
    </row>
    <row r="88" spans="1:17" ht="14.4" customHeight="1" x14ac:dyDescent="0.3">
      <c r="A88" s="831" t="s">
        <v>3670</v>
      </c>
      <c r="B88" s="832" t="s">
        <v>3671</v>
      </c>
      <c r="C88" s="832" t="s">
        <v>2919</v>
      </c>
      <c r="D88" s="832" t="s">
        <v>3749</v>
      </c>
      <c r="E88" s="832" t="s">
        <v>3751</v>
      </c>
      <c r="F88" s="849"/>
      <c r="G88" s="849"/>
      <c r="H88" s="849"/>
      <c r="I88" s="849"/>
      <c r="J88" s="849">
        <v>2</v>
      </c>
      <c r="K88" s="849">
        <v>366</v>
      </c>
      <c r="L88" s="849">
        <v>1</v>
      </c>
      <c r="M88" s="849">
        <v>183</v>
      </c>
      <c r="N88" s="849">
        <v>1</v>
      </c>
      <c r="O88" s="849">
        <v>183</v>
      </c>
      <c r="P88" s="837">
        <v>0.5</v>
      </c>
      <c r="Q88" s="850">
        <v>183</v>
      </c>
    </row>
    <row r="89" spans="1:17" ht="14.4" customHeight="1" x14ac:dyDescent="0.3">
      <c r="A89" s="831" t="s">
        <v>3670</v>
      </c>
      <c r="B89" s="832" t="s">
        <v>3671</v>
      </c>
      <c r="C89" s="832" t="s">
        <v>2919</v>
      </c>
      <c r="D89" s="832" t="s">
        <v>3752</v>
      </c>
      <c r="E89" s="832" t="s">
        <v>3753</v>
      </c>
      <c r="F89" s="849">
        <v>1</v>
      </c>
      <c r="G89" s="849">
        <v>73</v>
      </c>
      <c r="H89" s="849">
        <v>4.3478260869565216E-2</v>
      </c>
      <c r="I89" s="849">
        <v>73</v>
      </c>
      <c r="J89" s="849">
        <v>23</v>
      </c>
      <c r="K89" s="849">
        <v>1679</v>
      </c>
      <c r="L89" s="849">
        <v>1</v>
      </c>
      <c r="M89" s="849">
        <v>73</v>
      </c>
      <c r="N89" s="849">
        <v>20</v>
      </c>
      <c r="O89" s="849">
        <v>1460</v>
      </c>
      <c r="P89" s="837">
        <v>0.86956521739130432</v>
      </c>
      <c r="Q89" s="850">
        <v>73</v>
      </c>
    </row>
    <row r="90" spans="1:17" ht="14.4" customHeight="1" x14ac:dyDescent="0.3">
      <c r="A90" s="831" t="s">
        <v>3670</v>
      </c>
      <c r="B90" s="832" t="s">
        <v>3671</v>
      </c>
      <c r="C90" s="832" t="s">
        <v>2919</v>
      </c>
      <c r="D90" s="832" t="s">
        <v>3754</v>
      </c>
      <c r="E90" s="832" t="s">
        <v>3755</v>
      </c>
      <c r="F90" s="849"/>
      <c r="G90" s="849"/>
      <c r="H90" s="849"/>
      <c r="I90" s="849"/>
      <c r="J90" s="849">
        <v>2</v>
      </c>
      <c r="K90" s="849">
        <v>368</v>
      </c>
      <c r="L90" s="849">
        <v>1</v>
      </c>
      <c r="M90" s="849">
        <v>184</v>
      </c>
      <c r="N90" s="849">
        <v>1</v>
      </c>
      <c r="O90" s="849">
        <v>184</v>
      </c>
      <c r="P90" s="837">
        <v>0.5</v>
      </c>
      <c r="Q90" s="850">
        <v>184</v>
      </c>
    </row>
    <row r="91" spans="1:17" ht="14.4" customHeight="1" x14ac:dyDescent="0.3">
      <c r="A91" s="831" t="s">
        <v>3670</v>
      </c>
      <c r="B91" s="832" t="s">
        <v>3671</v>
      </c>
      <c r="C91" s="832" t="s">
        <v>2919</v>
      </c>
      <c r="D91" s="832" t="s">
        <v>3754</v>
      </c>
      <c r="E91" s="832" t="s">
        <v>3756</v>
      </c>
      <c r="F91" s="849">
        <v>1</v>
      </c>
      <c r="G91" s="849">
        <v>184</v>
      </c>
      <c r="H91" s="849"/>
      <c r="I91" s="849">
        <v>184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3670</v>
      </c>
      <c r="B92" s="832" t="s">
        <v>3671</v>
      </c>
      <c r="C92" s="832" t="s">
        <v>2919</v>
      </c>
      <c r="D92" s="832" t="s">
        <v>3757</v>
      </c>
      <c r="E92" s="832" t="s">
        <v>3758</v>
      </c>
      <c r="F92" s="849">
        <v>388</v>
      </c>
      <c r="G92" s="849">
        <v>57812</v>
      </c>
      <c r="H92" s="849">
        <v>0.86031042128603108</v>
      </c>
      <c r="I92" s="849">
        <v>149</v>
      </c>
      <c r="J92" s="849">
        <v>451</v>
      </c>
      <c r="K92" s="849">
        <v>67199</v>
      </c>
      <c r="L92" s="849">
        <v>1</v>
      </c>
      <c r="M92" s="849">
        <v>149</v>
      </c>
      <c r="N92" s="849">
        <v>408</v>
      </c>
      <c r="O92" s="849">
        <v>60792</v>
      </c>
      <c r="P92" s="837">
        <v>0.90465631929046564</v>
      </c>
      <c r="Q92" s="850">
        <v>149</v>
      </c>
    </row>
    <row r="93" spans="1:17" ht="14.4" customHeight="1" x14ac:dyDescent="0.3">
      <c r="A93" s="831" t="s">
        <v>3670</v>
      </c>
      <c r="B93" s="832" t="s">
        <v>3671</v>
      </c>
      <c r="C93" s="832" t="s">
        <v>2919</v>
      </c>
      <c r="D93" s="832" t="s">
        <v>3759</v>
      </c>
      <c r="E93" s="832" t="s">
        <v>3760</v>
      </c>
      <c r="F93" s="849">
        <v>2313</v>
      </c>
      <c r="G93" s="849">
        <v>69390</v>
      </c>
      <c r="H93" s="849">
        <v>0.86241610738255037</v>
      </c>
      <c r="I93" s="849">
        <v>30</v>
      </c>
      <c r="J93" s="849">
        <v>2682</v>
      </c>
      <c r="K93" s="849">
        <v>80460</v>
      </c>
      <c r="L93" s="849">
        <v>1</v>
      </c>
      <c r="M93" s="849">
        <v>30</v>
      </c>
      <c r="N93" s="849">
        <v>2231</v>
      </c>
      <c r="O93" s="849">
        <v>66930</v>
      </c>
      <c r="P93" s="837">
        <v>0.83184190902311705</v>
      </c>
      <c r="Q93" s="850">
        <v>30</v>
      </c>
    </row>
    <row r="94" spans="1:17" ht="14.4" customHeight="1" x14ac:dyDescent="0.3">
      <c r="A94" s="831" t="s">
        <v>3670</v>
      </c>
      <c r="B94" s="832" t="s">
        <v>3671</v>
      </c>
      <c r="C94" s="832" t="s">
        <v>2919</v>
      </c>
      <c r="D94" s="832" t="s">
        <v>3761</v>
      </c>
      <c r="E94" s="832" t="s">
        <v>3762</v>
      </c>
      <c r="F94" s="849">
        <v>61</v>
      </c>
      <c r="G94" s="849">
        <v>1891</v>
      </c>
      <c r="H94" s="849">
        <v>0.66304347826086951</v>
      </c>
      <c r="I94" s="849">
        <v>31</v>
      </c>
      <c r="J94" s="849">
        <v>92</v>
      </c>
      <c r="K94" s="849">
        <v>2852</v>
      </c>
      <c r="L94" s="849">
        <v>1</v>
      </c>
      <c r="M94" s="849">
        <v>31</v>
      </c>
      <c r="N94" s="849">
        <v>59</v>
      </c>
      <c r="O94" s="849">
        <v>1829</v>
      </c>
      <c r="P94" s="837">
        <v>0.64130434782608692</v>
      </c>
      <c r="Q94" s="850">
        <v>31</v>
      </c>
    </row>
    <row r="95" spans="1:17" ht="14.4" customHeight="1" x14ac:dyDescent="0.3">
      <c r="A95" s="831" t="s">
        <v>3670</v>
      </c>
      <c r="B95" s="832" t="s">
        <v>3671</v>
      </c>
      <c r="C95" s="832" t="s">
        <v>2919</v>
      </c>
      <c r="D95" s="832" t="s">
        <v>3763</v>
      </c>
      <c r="E95" s="832" t="s">
        <v>3764</v>
      </c>
      <c r="F95" s="849">
        <v>78</v>
      </c>
      <c r="G95" s="849">
        <v>2106</v>
      </c>
      <c r="H95" s="849">
        <v>0.63414634146341464</v>
      </c>
      <c r="I95" s="849">
        <v>27</v>
      </c>
      <c r="J95" s="849">
        <v>123</v>
      </c>
      <c r="K95" s="849">
        <v>3321</v>
      </c>
      <c r="L95" s="849">
        <v>1</v>
      </c>
      <c r="M95" s="849">
        <v>27</v>
      </c>
      <c r="N95" s="849">
        <v>88</v>
      </c>
      <c r="O95" s="849">
        <v>2376</v>
      </c>
      <c r="P95" s="837">
        <v>0.71544715447154472</v>
      </c>
      <c r="Q95" s="850">
        <v>27</v>
      </c>
    </row>
    <row r="96" spans="1:17" ht="14.4" customHeight="1" x14ac:dyDescent="0.3">
      <c r="A96" s="831" t="s">
        <v>3670</v>
      </c>
      <c r="B96" s="832" t="s">
        <v>3671</v>
      </c>
      <c r="C96" s="832" t="s">
        <v>2919</v>
      </c>
      <c r="D96" s="832" t="s">
        <v>3765</v>
      </c>
      <c r="E96" s="832" t="s">
        <v>3766</v>
      </c>
      <c r="F96" s="849">
        <v>3</v>
      </c>
      <c r="G96" s="849">
        <v>66</v>
      </c>
      <c r="H96" s="849"/>
      <c r="I96" s="849">
        <v>22</v>
      </c>
      <c r="J96" s="849"/>
      <c r="K96" s="849"/>
      <c r="L96" s="849"/>
      <c r="M96" s="849"/>
      <c r="N96" s="849">
        <v>3</v>
      </c>
      <c r="O96" s="849">
        <v>66</v>
      </c>
      <c r="P96" s="837"/>
      <c r="Q96" s="850">
        <v>22</v>
      </c>
    </row>
    <row r="97" spans="1:17" ht="14.4" customHeight="1" x14ac:dyDescent="0.3">
      <c r="A97" s="831" t="s">
        <v>3670</v>
      </c>
      <c r="B97" s="832" t="s">
        <v>3671</v>
      </c>
      <c r="C97" s="832" t="s">
        <v>2919</v>
      </c>
      <c r="D97" s="832" t="s">
        <v>3765</v>
      </c>
      <c r="E97" s="832" t="s">
        <v>3767</v>
      </c>
      <c r="F97" s="849">
        <v>1</v>
      </c>
      <c r="G97" s="849">
        <v>22</v>
      </c>
      <c r="H97" s="849">
        <v>1</v>
      </c>
      <c r="I97" s="849">
        <v>22</v>
      </c>
      <c r="J97" s="849">
        <v>1</v>
      </c>
      <c r="K97" s="849">
        <v>22</v>
      </c>
      <c r="L97" s="849">
        <v>1</v>
      </c>
      <c r="M97" s="849">
        <v>22</v>
      </c>
      <c r="N97" s="849"/>
      <c r="O97" s="849"/>
      <c r="P97" s="837"/>
      <c r="Q97" s="850"/>
    </row>
    <row r="98" spans="1:17" ht="14.4" customHeight="1" x14ac:dyDescent="0.3">
      <c r="A98" s="831" t="s">
        <v>3670</v>
      </c>
      <c r="B98" s="832" t="s">
        <v>3671</v>
      </c>
      <c r="C98" s="832" t="s">
        <v>2919</v>
      </c>
      <c r="D98" s="832" t="s">
        <v>3768</v>
      </c>
      <c r="E98" s="832" t="s">
        <v>3769</v>
      </c>
      <c r="F98" s="849">
        <v>190</v>
      </c>
      <c r="G98" s="849">
        <v>4750</v>
      </c>
      <c r="H98" s="849">
        <v>0.94059405940594054</v>
      </c>
      <c r="I98" s="849">
        <v>25</v>
      </c>
      <c r="J98" s="849">
        <v>202</v>
      </c>
      <c r="K98" s="849">
        <v>5050</v>
      </c>
      <c r="L98" s="849">
        <v>1</v>
      </c>
      <c r="M98" s="849">
        <v>25</v>
      </c>
      <c r="N98" s="849">
        <v>173</v>
      </c>
      <c r="O98" s="849">
        <v>4325</v>
      </c>
      <c r="P98" s="837">
        <v>0.85643564356435642</v>
      </c>
      <c r="Q98" s="850">
        <v>25</v>
      </c>
    </row>
    <row r="99" spans="1:17" ht="14.4" customHeight="1" x14ac:dyDescent="0.3">
      <c r="A99" s="831" t="s">
        <v>3670</v>
      </c>
      <c r="B99" s="832" t="s">
        <v>3671</v>
      </c>
      <c r="C99" s="832" t="s">
        <v>2919</v>
      </c>
      <c r="D99" s="832" t="s">
        <v>3770</v>
      </c>
      <c r="E99" s="832" t="s">
        <v>3771</v>
      </c>
      <c r="F99" s="849">
        <v>3</v>
      </c>
      <c r="G99" s="849">
        <v>99</v>
      </c>
      <c r="H99" s="849">
        <v>0.5</v>
      </c>
      <c r="I99" s="849">
        <v>33</v>
      </c>
      <c r="J99" s="849">
        <v>6</v>
      </c>
      <c r="K99" s="849">
        <v>198</v>
      </c>
      <c r="L99" s="849">
        <v>1</v>
      </c>
      <c r="M99" s="849">
        <v>33</v>
      </c>
      <c r="N99" s="849">
        <v>8</v>
      </c>
      <c r="O99" s="849">
        <v>264</v>
      </c>
      <c r="P99" s="837">
        <v>1.3333333333333333</v>
      </c>
      <c r="Q99" s="850">
        <v>33</v>
      </c>
    </row>
    <row r="100" spans="1:17" ht="14.4" customHeight="1" x14ac:dyDescent="0.3">
      <c r="A100" s="831" t="s">
        <v>3670</v>
      </c>
      <c r="B100" s="832" t="s">
        <v>3671</v>
      </c>
      <c r="C100" s="832" t="s">
        <v>2919</v>
      </c>
      <c r="D100" s="832" t="s">
        <v>3770</v>
      </c>
      <c r="E100" s="832" t="s">
        <v>3772</v>
      </c>
      <c r="F100" s="849">
        <v>6</v>
      </c>
      <c r="G100" s="849">
        <v>198</v>
      </c>
      <c r="H100" s="849">
        <v>2</v>
      </c>
      <c r="I100" s="849">
        <v>33</v>
      </c>
      <c r="J100" s="849">
        <v>3</v>
      </c>
      <c r="K100" s="849">
        <v>99</v>
      </c>
      <c r="L100" s="849">
        <v>1</v>
      </c>
      <c r="M100" s="849">
        <v>33</v>
      </c>
      <c r="N100" s="849">
        <v>2</v>
      </c>
      <c r="O100" s="849">
        <v>66</v>
      </c>
      <c r="P100" s="837">
        <v>0.66666666666666663</v>
      </c>
      <c r="Q100" s="850">
        <v>33</v>
      </c>
    </row>
    <row r="101" spans="1:17" ht="14.4" customHeight="1" x14ac:dyDescent="0.3">
      <c r="A101" s="831" t="s">
        <v>3670</v>
      </c>
      <c r="B101" s="832" t="s">
        <v>3671</v>
      </c>
      <c r="C101" s="832" t="s">
        <v>2919</v>
      </c>
      <c r="D101" s="832" t="s">
        <v>3773</v>
      </c>
      <c r="E101" s="832" t="s">
        <v>3774</v>
      </c>
      <c r="F101" s="849"/>
      <c r="G101" s="849"/>
      <c r="H101" s="849"/>
      <c r="I101" s="849"/>
      <c r="J101" s="849">
        <v>2</v>
      </c>
      <c r="K101" s="849">
        <v>60</v>
      </c>
      <c r="L101" s="849">
        <v>1</v>
      </c>
      <c r="M101" s="849">
        <v>30</v>
      </c>
      <c r="N101" s="849">
        <v>1</v>
      </c>
      <c r="O101" s="849">
        <v>30</v>
      </c>
      <c r="P101" s="837">
        <v>0.5</v>
      </c>
      <c r="Q101" s="850">
        <v>30</v>
      </c>
    </row>
    <row r="102" spans="1:17" ht="14.4" customHeight="1" x14ac:dyDescent="0.3">
      <c r="A102" s="831" t="s">
        <v>3670</v>
      </c>
      <c r="B102" s="832" t="s">
        <v>3671</v>
      </c>
      <c r="C102" s="832" t="s">
        <v>2919</v>
      </c>
      <c r="D102" s="832" t="s">
        <v>3773</v>
      </c>
      <c r="E102" s="832" t="s">
        <v>3775</v>
      </c>
      <c r="F102" s="849"/>
      <c r="G102" s="849"/>
      <c r="H102" s="849"/>
      <c r="I102" s="849"/>
      <c r="J102" s="849">
        <v>1</v>
      </c>
      <c r="K102" s="849">
        <v>30</v>
      </c>
      <c r="L102" s="849">
        <v>1</v>
      </c>
      <c r="M102" s="849">
        <v>30</v>
      </c>
      <c r="N102" s="849"/>
      <c r="O102" s="849"/>
      <c r="P102" s="837"/>
      <c r="Q102" s="850"/>
    </row>
    <row r="103" spans="1:17" ht="14.4" customHeight="1" x14ac:dyDescent="0.3">
      <c r="A103" s="831" t="s">
        <v>3670</v>
      </c>
      <c r="B103" s="832" t="s">
        <v>3671</v>
      </c>
      <c r="C103" s="832" t="s">
        <v>2919</v>
      </c>
      <c r="D103" s="832" t="s">
        <v>3776</v>
      </c>
      <c r="E103" s="832" t="s">
        <v>3777</v>
      </c>
      <c r="F103" s="849"/>
      <c r="G103" s="849"/>
      <c r="H103" s="849"/>
      <c r="I103" s="849"/>
      <c r="J103" s="849">
        <v>1</v>
      </c>
      <c r="K103" s="849">
        <v>205</v>
      </c>
      <c r="L103" s="849">
        <v>1</v>
      </c>
      <c r="M103" s="849">
        <v>205</v>
      </c>
      <c r="N103" s="849"/>
      <c r="O103" s="849"/>
      <c r="P103" s="837"/>
      <c r="Q103" s="850"/>
    </row>
    <row r="104" spans="1:17" ht="14.4" customHeight="1" x14ac:dyDescent="0.3">
      <c r="A104" s="831" t="s">
        <v>3670</v>
      </c>
      <c r="B104" s="832" t="s">
        <v>3671</v>
      </c>
      <c r="C104" s="832" t="s">
        <v>2919</v>
      </c>
      <c r="D104" s="832" t="s">
        <v>3778</v>
      </c>
      <c r="E104" s="832" t="s">
        <v>3779</v>
      </c>
      <c r="F104" s="849">
        <v>6</v>
      </c>
      <c r="G104" s="849">
        <v>156</v>
      </c>
      <c r="H104" s="849"/>
      <c r="I104" s="849">
        <v>26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3670</v>
      </c>
      <c r="B105" s="832" t="s">
        <v>3671</v>
      </c>
      <c r="C105" s="832" t="s">
        <v>2919</v>
      </c>
      <c r="D105" s="832" t="s">
        <v>3778</v>
      </c>
      <c r="E105" s="832" t="s">
        <v>3780</v>
      </c>
      <c r="F105" s="849">
        <v>106</v>
      </c>
      <c r="G105" s="849">
        <v>2756</v>
      </c>
      <c r="H105" s="849">
        <v>0.79699248120300747</v>
      </c>
      <c r="I105" s="849">
        <v>26</v>
      </c>
      <c r="J105" s="849">
        <v>133</v>
      </c>
      <c r="K105" s="849">
        <v>3458</v>
      </c>
      <c r="L105" s="849">
        <v>1</v>
      </c>
      <c r="M105" s="849">
        <v>26</v>
      </c>
      <c r="N105" s="849">
        <v>106</v>
      </c>
      <c r="O105" s="849">
        <v>2756</v>
      </c>
      <c r="P105" s="837">
        <v>0.79699248120300747</v>
      </c>
      <c r="Q105" s="850">
        <v>26</v>
      </c>
    </row>
    <row r="106" spans="1:17" ht="14.4" customHeight="1" x14ac:dyDescent="0.3">
      <c r="A106" s="831" t="s">
        <v>3670</v>
      </c>
      <c r="B106" s="832" t="s">
        <v>3671</v>
      </c>
      <c r="C106" s="832" t="s">
        <v>2919</v>
      </c>
      <c r="D106" s="832" t="s">
        <v>3781</v>
      </c>
      <c r="E106" s="832" t="s">
        <v>3782</v>
      </c>
      <c r="F106" s="849">
        <v>13</v>
      </c>
      <c r="G106" s="849">
        <v>1092</v>
      </c>
      <c r="H106" s="849">
        <v>0.65</v>
      </c>
      <c r="I106" s="849">
        <v>84</v>
      </c>
      <c r="J106" s="849">
        <v>20</v>
      </c>
      <c r="K106" s="849">
        <v>1680</v>
      </c>
      <c r="L106" s="849">
        <v>1</v>
      </c>
      <c r="M106" s="849">
        <v>84</v>
      </c>
      <c r="N106" s="849">
        <v>13</v>
      </c>
      <c r="O106" s="849">
        <v>1092</v>
      </c>
      <c r="P106" s="837">
        <v>0.65</v>
      </c>
      <c r="Q106" s="850">
        <v>84</v>
      </c>
    </row>
    <row r="107" spans="1:17" ht="14.4" customHeight="1" x14ac:dyDescent="0.3">
      <c r="A107" s="831" t="s">
        <v>3670</v>
      </c>
      <c r="B107" s="832" t="s">
        <v>3671</v>
      </c>
      <c r="C107" s="832" t="s">
        <v>2919</v>
      </c>
      <c r="D107" s="832" t="s">
        <v>3781</v>
      </c>
      <c r="E107" s="832" t="s">
        <v>3783</v>
      </c>
      <c r="F107" s="849">
        <v>4</v>
      </c>
      <c r="G107" s="849">
        <v>336</v>
      </c>
      <c r="H107" s="849">
        <v>2</v>
      </c>
      <c r="I107" s="849">
        <v>84</v>
      </c>
      <c r="J107" s="849">
        <v>2</v>
      </c>
      <c r="K107" s="849">
        <v>168</v>
      </c>
      <c r="L107" s="849">
        <v>1</v>
      </c>
      <c r="M107" s="849">
        <v>84</v>
      </c>
      <c r="N107" s="849"/>
      <c r="O107" s="849"/>
      <c r="P107" s="837"/>
      <c r="Q107" s="850"/>
    </row>
    <row r="108" spans="1:17" ht="14.4" customHeight="1" x14ac:dyDescent="0.3">
      <c r="A108" s="831" t="s">
        <v>3670</v>
      </c>
      <c r="B108" s="832" t="s">
        <v>3671</v>
      </c>
      <c r="C108" s="832" t="s">
        <v>2919</v>
      </c>
      <c r="D108" s="832" t="s">
        <v>3784</v>
      </c>
      <c r="E108" s="832" t="s">
        <v>3785</v>
      </c>
      <c r="F108" s="849"/>
      <c r="G108" s="849"/>
      <c r="H108" s="849"/>
      <c r="I108" s="849"/>
      <c r="J108" s="849">
        <v>4</v>
      </c>
      <c r="K108" s="849">
        <v>704</v>
      </c>
      <c r="L108" s="849">
        <v>1</v>
      </c>
      <c r="M108" s="849">
        <v>176</v>
      </c>
      <c r="N108" s="849">
        <v>5</v>
      </c>
      <c r="O108" s="849">
        <v>880</v>
      </c>
      <c r="P108" s="837">
        <v>1.25</v>
      </c>
      <c r="Q108" s="850">
        <v>176</v>
      </c>
    </row>
    <row r="109" spans="1:17" ht="14.4" customHeight="1" x14ac:dyDescent="0.3">
      <c r="A109" s="831" t="s">
        <v>3670</v>
      </c>
      <c r="B109" s="832" t="s">
        <v>3671</v>
      </c>
      <c r="C109" s="832" t="s">
        <v>2919</v>
      </c>
      <c r="D109" s="832" t="s">
        <v>3784</v>
      </c>
      <c r="E109" s="832" t="s">
        <v>3786</v>
      </c>
      <c r="F109" s="849">
        <v>1</v>
      </c>
      <c r="G109" s="849">
        <v>176</v>
      </c>
      <c r="H109" s="849"/>
      <c r="I109" s="849">
        <v>176</v>
      </c>
      <c r="J109" s="849"/>
      <c r="K109" s="849"/>
      <c r="L109" s="849"/>
      <c r="M109" s="849"/>
      <c r="N109" s="849">
        <v>2</v>
      </c>
      <c r="O109" s="849">
        <v>352</v>
      </c>
      <c r="P109" s="837"/>
      <c r="Q109" s="850">
        <v>176</v>
      </c>
    </row>
    <row r="110" spans="1:17" ht="14.4" customHeight="1" x14ac:dyDescent="0.3">
      <c r="A110" s="831" t="s">
        <v>3670</v>
      </c>
      <c r="B110" s="832" t="s">
        <v>3671</v>
      </c>
      <c r="C110" s="832" t="s">
        <v>2919</v>
      </c>
      <c r="D110" s="832" t="s">
        <v>3787</v>
      </c>
      <c r="E110" s="832" t="s">
        <v>3788</v>
      </c>
      <c r="F110" s="849">
        <v>2</v>
      </c>
      <c r="G110" s="849">
        <v>30</v>
      </c>
      <c r="H110" s="849"/>
      <c r="I110" s="849">
        <v>15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3670</v>
      </c>
      <c r="B111" s="832" t="s">
        <v>3671</v>
      </c>
      <c r="C111" s="832" t="s">
        <v>2919</v>
      </c>
      <c r="D111" s="832" t="s">
        <v>3787</v>
      </c>
      <c r="E111" s="832" t="s">
        <v>3789</v>
      </c>
      <c r="F111" s="849">
        <v>79</v>
      </c>
      <c r="G111" s="849">
        <v>1185</v>
      </c>
      <c r="H111" s="849">
        <v>0.65833333333333333</v>
      </c>
      <c r="I111" s="849">
        <v>15</v>
      </c>
      <c r="J111" s="849">
        <v>120</v>
      </c>
      <c r="K111" s="849">
        <v>1800</v>
      </c>
      <c r="L111" s="849">
        <v>1</v>
      </c>
      <c r="M111" s="849">
        <v>15</v>
      </c>
      <c r="N111" s="849">
        <v>74</v>
      </c>
      <c r="O111" s="849">
        <v>1110</v>
      </c>
      <c r="P111" s="837">
        <v>0.6166666666666667</v>
      </c>
      <c r="Q111" s="850">
        <v>15</v>
      </c>
    </row>
    <row r="112" spans="1:17" ht="14.4" customHeight="1" x14ac:dyDescent="0.3">
      <c r="A112" s="831" t="s">
        <v>3670</v>
      </c>
      <c r="B112" s="832" t="s">
        <v>3671</v>
      </c>
      <c r="C112" s="832" t="s">
        <v>2919</v>
      </c>
      <c r="D112" s="832" t="s">
        <v>3790</v>
      </c>
      <c r="E112" s="832" t="s">
        <v>3791</v>
      </c>
      <c r="F112" s="849">
        <v>55</v>
      </c>
      <c r="G112" s="849">
        <v>1265</v>
      </c>
      <c r="H112" s="849">
        <v>0.84615384615384615</v>
      </c>
      <c r="I112" s="849">
        <v>23</v>
      </c>
      <c r="J112" s="849">
        <v>65</v>
      </c>
      <c r="K112" s="849">
        <v>1495</v>
      </c>
      <c r="L112" s="849">
        <v>1</v>
      </c>
      <c r="M112" s="849">
        <v>23</v>
      </c>
      <c r="N112" s="849">
        <v>33</v>
      </c>
      <c r="O112" s="849">
        <v>759</v>
      </c>
      <c r="P112" s="837">
        <v>0.50769230769230766</v>
      </c>
      <c r="Q112" s="850">
        <v>23</v>
      </c>
    </row>
    <row r="113" spans="1:17" ht="14.4" customHeight="1" x14ac:dyDescent="0.3">
      <c r="A113" s="831" t="s">
        <v>3670</v>
      </c>
      <c r="B113" s="832" t="s">
        <v>3671</v>
      </c>
      <c r="C113" s="832" t="s">
        <v>2919</v>
      </c>
      <c r="D113" s="832" t="s">
        <v>3790</v>
      </c>
      <c r="E113" s="832" t="s">
        <v>3792</v>
      </c>
      <c r="F113" s="849">
        <v>1</v>
      </c>
      <c r="G113" s="849">
        <v>23</v>
      </c>
      <c r="H113" s="849"/>
      <c r="I113" s="849">
        <v>23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3670</v>
      </c>
      <c r="B114" s="832" t="s">
        <v>3671</v>
      </c>
      <c r="C114" s="832" t="s">
        <v>2919</v>
      </c>
      <c r="D114" s="832" t="s">
        <v>3793</v>
      </c>
      <c r="E114" s="832" t="s">
        <v>3794</v>
      </c>
      <c r="F114" s="849"/>
      <c r="G114" s="849"/>
      <c r="H114" s="849"/>
      <c r="I114" s="849"/>
      <c r="J114" s="849">
        <v>1</v>
      </c>
      <c r="K114" s="849">
        <v>252</v>
      </c>
      <c r="L114" s="849">
        <v>1</v>
      </c>
      <c r="M114" s="849">
        <v>252</v>
      </c>
      <c r="N114" s="849"/>
      <c r="O114" s="849"/>
      <c r="P114" s="837"/>
      <c r="Q114" s="850"/>
    </row>
    <row r="115" spans="1:17" ht="14.4" customHeight="1" x14ac:dyDescent="0.3">
      <c r="A115" s="831" t="s">
        <v>3670</v>
      </c>
      <c r="B115" s="832" t="s">
        <v>3671</v>
      </c>
      <c r="C115" s="832" t="s">
        <v>2919</v>
      </c>
      <c r="D115" s="832" t="s">
        <v>3795</v>
      </c>
      <c r="E115" s="832" t="s">
        <v>3796</v>
      </c>
      <c r="F115" s="849">
        <v>38</v>
      </c>
      <c r="G115" s="849">
        <v>1406</v>
      </c>
      <c r="H115" s="849">
        <v>0.86363636363636365</v>
      </c>
      <c r="I115" s="849">
        <v>37</v>
      </c>
      <c r="J115" s="849">
        <v>44</v>
      </c>
      <c r="K115" s="849">
        <v>1628</v>
      </c>
      <c r="L115" s="849">
        <v>1</v>
      </c>
      <c r="M115" s="849">
        <v>37</v>
      </c>
      <c r="N115" s="849">
        <v>32</v>
      </c>
      <c r="O115" s="849">
        <v>1184</v>
      </c>
      <c r="P115" s="837">
        <v>0.72727272727272729</v>
      </c>
      <c r="Q115" s="850">
        <v>37</v>
      </c>
    </row>
    <row r="116" spans="1:17" ht="14.4" customHeight="1" x14ac:dyDescent="0.3">
      <c r="A116" s="831" t="s">
        <v>3670</v>
      </c>
      <c r="B116" s="832" t="s">
        <v>3671</v>
      </c>
      <c r="C116" s="832" t="s">
        <v>2919</v>
      </c>
      <c r="D116" s="832" t="s">
        <v>3795</v>
      </c>
      <c r="E116" s="832" t="s">
        <v>3797</v>
      </c>
      <c r="F116" s="849"/>
      <c r="G116" s="849"/>
      <c r="H116" s="849"/>
      <c r="I116" s="849"/>
      <c r="J116" s="849">
        <v>2</v>
      </c>
      <c r="K116" s="849">
        <v>74</v>
      </c>
      <c r="L116" s="849">
        <v>1</v>
      </c>
      <c r="M116" s="849">
        <v>37</v>
      </c>
      <c r="N116" s="849">
        <v>7</v>
      </c>
      <c r="O116" s="849">
        <v>259</v>
      </c>
      <c r="P116" s="837">
        <v>3.5</v>
      </c>
      <c r="Q116" s="850">
        <v>37</v>
      </c>
    </row>
    <row r="117" spans="1:17" ht="14.4" customHeight="1" x14ac:dyDescent="0.3">
      <c r="A117" s="831" t="s">
        <v>3670</v>
      </c>
      <c r="B117" s="832" t="s">
        <v>3671</v>
      </c>
      <c r="C117" s="832" t="s">
        <v>2919</v>
      </c>
      <c r="D117" s="832" t="s">
        <v>3798</v>
      </c>
      <c r="E117" s="832" t="s">
        <v>3799</v>
      </c>
      <c r="F117" s="849">
        <v>2272</v>
      </c>
      <c r="G117" s="849">
        <v>52256</v>
      </c>
      <c r="H117" s="849">
        <v>0.8785769528228925</v>
      </c>
      <c r="I117" s="849">
        <v>23</v>
      </c>
      <c r="J117" s="849">
        <v>2586</v>
      </c>
      <c r="K117" s="849">
        <v>59478</v>
      </c>
      <c r="L117" s="849">
        <v>1</v>
      </c>
      <c r="M117" s="849">
        <v>23</v>
      </c>
      <c r="N117" s="849">
        <v>2178</v>
      </c>
      <c r="O117" s="849">
        <v>50094</v>
      </c>
      <c r="P117" s="837">
        <v>0.84222737819025517</v>
      </c>
      <c r="Q117" s="850">
        <v>23</v>
      </c>
    </row>
    <row r="118" spans="1:17" ht="14.4" customHeight="1" x14ac:dyDescent="0.3">
      <c r="A118" s="831" t="s">
        <v>3670</v>
      </c>
      <c r="B118" s="832" t="s">
        <v>3671</v>
      </c>
      <c r="C118" s="832" t="s">
        <v>2919</v>
      </c>
      <c r="D118" s="832" t="s">
        <v>3800</v>
      </c>
      <c r="E118" s="832" t="s">
        <v>3801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588</v>
      </c>
      <c r="P118" s="837"/>
      <c r="Q118" s="850">
        <v>588</v>
      </c>
    </row>
    <row r="119" spans="1:17" ht="14.4" customHeight="1" x14ac:dyDescent="0.3">
      <c r="A119" s="831" t="s">
        <v>3670</v>
      </c>
      <c r="B119" s="832" t="s">
        <v>3671</v>
      </c>
      <c r="C119" s="832" t="s">
        <v>2919</v>
      </c>
      <c r="D119" s="832" t="s">
        <v>3802</v>
      </c>
      <c r="E119" s="832" t="s">
        <v>3803</v>
      </c>
      <c r="F119" s="849"/>
      <c r="G119" s="849"/>
      <c r="H119" s="849"/>
      <c r="I119" s="849"/>
      <c r="J119" s="849">
        <v>2</v>
      </c>
      <c r="K119" s="849">
        <v>662</v>
      </c>
      <c r="L119" s="849">
        <v>1</v>
      </c>
      <c r="M119" s="849">
        <v>331</v>
      </c>
      <c r="N119" s="849"/>
      <c r="O119" s="849"/>
      <c r="P119" s="837"/>
      <c r="Q119" s="850"/>
    </row>
    <row r="120" spans="1:17" ht="14.4" customHeight="1" x14ac:dyDescent="0.3">
      <c r="A120" s="831" t="s">
        <v>3670</v>
      </c>
      <c r="B120" s="832" t="s">
        <v>3671</v>
      </c>
      <c r="C120" s="832" t="s">
        <v>2919</v>
      </c>
      <c r="D120" s="832" t="s">
        <v>3804</v>
      </c>
      <c r="E120" s="832" t="s">
        <v>3805</v>
      </c>
      <c r="F120" s="849">
        <v>1</v>
      </c>
      <c r="G120" s="849">
        <v>277</v>
      </c>
      <c r="H120" s="849"/>
      <c r="I120" s="849">
        <v>277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3670</v>
      </c>
      <c r="B121" s="832" t="s">
        <v>3671</v>
      </c>
      <c r="C121" s="832" t="s">
        <v>2919</v>
      </c>
      <c r="D121" s="832" t="s">
        <v>3806</v>
      </c>
      <c r="E121" s="832" t="s">
        <v>3807</v>
      </c>
      <c r="F121" s="849">
        <v>92</v>
      </c>
      <c r="G121" s="849">
        <v>2668</v>
      </c>
      <c r="H121" s="849">
        <v>0.81415929203539827</v>
      </c>
      <c r="I121" s="849">
        <v>29</v>
      </c>
      <c r="J121" s="849">
        <v>113</v>
      </c>
      <c r="K121" s="849">
        <v>3277</v>
      </c>
      <c r="L121" s="849">
        <v>1</v>
      </c>
      <c r="M121" s="849">
        <v>29</v>
      </c>
      <c r="N121" s="849">
        <v>108</v>
      </c>
      <c r="O121" s="849">
        <v>3132</v>
      </c>
      <c r="P121" s="837">
        <v>0.95575221238938057</v>
      </c>
      <c r="Q121" s="850">
        <v>29</v>
      </c>
    </row>
    <row r="122" spans="1:17" ht="14.4" customHeight="1" x14ac:dyDescent="0.3">
      <c r="A122" s="831" t="s">
        <v>3670</v>
      </c>
      <c r="B122" s="832" t="s">
        <v>3671</v>
      </c>
      <c r="C122" s="832" t="s">
        <v>2919</v>
      </c>
      <c r="D122" s="832" t="s">
        <v>3808</v>
      </c>
      <c r="E122" s="832" t="s">
        <v>3809</v>
      </c>
      <c r="F122" s="849">
        <v>21</v>
      </c>
      <c r="G122" s="849">
        <v>3738</v>
      </c>
      <c r="H122" s="849">
        <v>0.84</v>
      </c>
      <c r="I122" s="849">
        <v>178</v>
      </c>
      <c r="J122" s="849">
        <v>25</v>
      </c>
      <c r="K122" s="849">
        <v>4450</v>
      </c>
      <c r="L122" s="849">
        <v>1</v>
      </c>
      <c r="M122" s="849">
        <v>178</v>
      </c>
      <c r="N122" s="849">
        <v>14</v>
      </c>
      <c r="O122" s="849">
        <v>2492</v>
      </c>
      <c r="P122" s="837">
        <v>0.56000000000000005</v>
      </c>
      <c r="Q122" s="850">
        <v>178</v>
      </c>
    </row>
    <row r="123" spans="1:17" ht="14.4" customHeight="1" x14ac:dyDescent="0.3">
      <c r="A123" s="831" t="s">
        <v>3670</v>
      </c>
      <c r="B123" s="832" t="s">
        <v>3671</v>
      </c>
      <c r="C123" s="832" t="s">
        <v>2919</v>
      </c>
      <c r="D123" s="832" t="s">
        <v>3808</v>
      </c>
      <c r="E123" s="832" t="s">
        <v>3810</v>
      </c>
      <c r="F123" s="849">
        <v>2</v>
      </c>
      <c r="G123" s="849">
        <v>356</v>
      </c>
      <c r="H123" s="849"/>
      <c r="I123" s="849">
        <v>178</v>
      </c>
      <c r="J123" s="849"/>
      <c r="K123" s="849"/>
      <c r="L123" s="849"/>
      <c r="M123" s="849"/>
      <c r="N123" s="849">
        <v>1</v>
      </c>
      <c r="O123" s="849">
        <v>178</v>
      </c>
      <c r="P123" s="837"/>
      <c r="Q123" s="850">
        <v>178</v>
      </c>
    </row>
    <row r="124" spans="1:17" ht="14.4" customHeight="1" x14ac:dyDescent="0.3">
      <c r="A124" s="831" t="s">
        <v>3670</v>
      </c>
      <c r="B124" s="832" t="s">
        <v>3671</v>
      </c>
      <c r="C124" s="832" t="s">
        <v>2919</v>
      </c>
      <c r="D124" s="832" t="s">
        <v>3811</v>
      </c>
      <c r="E124" s="832" t="s">
        <v>3812</v>
      </c>
      <c r="F124" s="849">
        <v>2</v>
      </c>
      <c r="G124" s="849">
        <v>30</v>
      </c>
      <c r="H124" s="849">
        <v>0.4</v>
      </c>
      <c r="I124" s="849">
        <v>15</v>
      </c>
      <c r="J124" s="849">
        <v>5</v>
      </c>
      <c r="K124" s="849">
        <v>75</v>
      </c>
      <c r="L124" s="849">
        <v>1</v>
      </c>
      <c r="M124" s="849">
        <v>15</v>
      </c>
      <c r="N124" s="849"/>
      <c r="O124" s="849"/>
      <c r="P124" s="837"/>
      <c r="Q124" s="850"/>
    </row>
    <row r="125" spans="1:17" ht="14.4" customHeight="1" x14ac:dyDescent="0.3">
      <c r="A125" s="831" t="s">
        <v>3670</v>
      </c>
      <c r="B125" s="832" t="s">
        <v>3671</v>
      </c>
      <c r="C125" s="832" t="s">
        <v>2919</v>
      </c>
      <c r="D125" s="832" t="s">
        <v>3811</v>
      </c>
      <c r="E125" s="832" t="s">
        <v>3813</v>
      </c>
      <c r="F125" s="849">
        <v>15</v>
      </c>
      <c r="G125" s="849">
        <v>225</v>
      </c>
      <c r="H125" s="849">
        <v>2.5</v>
      </c>
      <c r="I125" s="849">
        <v>15</v>
      </c>
      <c r="J125" s="849">
        <v>6</v>
      </c>
      <c r="K125" s="849">
        <v>90</v>
      </c>
      <c r="L125" s="849">
        <v>1</v>
      </c>
      <c r="M125" s="849">
        <v>15</v>
      </c>
      <c r="N125" s="849">
        <v>3</v>
      </c>
      <c r="O125" s="849">
        <v>45</v>
      </c>
      <c r="P125" s="837">
        <v>0.5</v>
      </c>
      <c r="Q125" s="850">
        <v>15</v>
      </c>
    </row>
    <row r="126" spans="1:17" ht="14.4" customHeight="1" x14ac:dyDescent="0.3">
      <c r="A126" s="831" t="s">
        <v>3670</v>
      </c>
      <c r="B126" s="832" t="s">
        <v>3671</v>
      </c>
      <c r="C126" s="832" t="s">
        <v>2919</v>
      </c>
      <c r="D126" s="832" t="s">
        <v>3814</v>
      </c>
      <c r="E126" s="832" t="s">
        <v>3815</v>
      </c>
      <c r="F126" s="849">
        <v>155</v>
      </c>
      <c r="G126" s="849">
        <v>2945</v>
      </c>
      <c r="H126" s="849">
        <v>0.83783783783783783</v>
      </c>
      <c r="I126" s="849">
        <v>19</v>
      </c>
      <c r="J126" s="849">
        <v>185</v>
      </c>
      <c r="K126" s="849">
        <v>3515</v>
      </c>
      <c r="L126" s="849">
        <v>1</v>
      </c>
      <c r="M126" s="849">
        <v>19</v>
      </c>
      <c r="N126" s="849">
        <v>164</v>
      </c>
      <c r="O126" s="849">
        <v>3116</v>
      </c>
      <c r="P126" s="837">
        <v>0.88648648648648654</v>
      </c>
      <c r="Q126" s="850">
        <v>19</v>
      </c>
    </row>
    <row r="127" spans="1:17" ht="14.4" customHeight="1" x14ac:dyDescent="0.3">
      <c r="A127" s="831" t="s">
        <v>3670</v>
      </c>
      <c r="B127" s="832" t="s">
        <v>3671</v>
      </c>
      <c r="C127" s="832" t="s">
        <v>2919</v>
      </c>
      <c r="D127" s="832" t="s">
        <v>3816</v>
      </c>
      <c r="E127" s="832" t="s">
        <v>3817</v>
      </c>
      <c r="F127" s="849">
        <v>183</v>
      </c>
      <c r="G127" s="849">
        <v>3660</v>
      </c>
      <c r="H127" s="849">
        <v>0.90147783251231528</v>
      </c>
      <c r="I127" s="849">
        <v>20</v>
      </c>
      <c r="J127" s="849">
        <v>203</v>
      </c>
      <c r="K127" s="849">
        <v>4060</v>
      </c>
      <c r="L127" s="849">
        <v>1</v>
      </c>
      <c r="M127" s="849">
        <v>20</v>
      </c>
      <c r="N127" s="849">
        <v>159</v>
      </c>
      <c r="O127" s="849">
        <v>3180</v>
      </c>
      <c r="P127" s="837">
        <v>0.78325123152709364</v>
      </c>
      <c r="Q127" s="850">
        <v>20</v>
      </c>
    </row>
    <row r="128" spans="1:17" ht="14.4" customHeight="1" x14ac:dyDescent="0.3">
      <c r="A128" s="831" t="s">
        <v>3670</v>
      </c>
      <c r="B128" s="832" t="s">
        <v>3671</v>
      </c>
      <c r="C128" s="832" t="s">
        <v>2919</v>
      </c>
      <c r="D128" s="832" t="s">
        <v>3816</v>
      </c>
      <c r="E128" s="832" t="s">
        <v>3818</v>
      </c>
      <c r="F128" s="849">
        <v>137</v>
      </c>
      <c r="G128" s="849">
        <v>2740</v>
      </c>
      <c r="H128" s="849">
        <v>0.91946308724832215</v>
      </c>
      <c r="I128" s="849">
        <v>20</v>
      </c>
      <c r="J128" s="849">
        <v>149</v>
      </c>
      <c r="K128" s="849">
        <v>2980</v>
      </c>
      <c r="L128" s="849">
        <v>1</v>
      </c>
      <c r="M128" s="849">
        <v>20</v>
      </c>
      <c r="N128" s="849">
        <v>122</v>
      </c>
      <c r="O128" s="849">
        <v>2440</v>
      </c>
      <c r="P128" s="837">
        <v>0.81879194630872487</v>
      </c>
      <c r="Q128" s="850">
        <v>20</v>
      </c>
    </row>
    <row r="129" spans="1:17" ht="14.4" customHeight="1" x14ac:dyDescent="0.3">
      <c r="A129" s="831" t="s">
        <v>3670</v>
      </c>
      <c r="B129" s="832" t="s">
        <v>3671</v>
      </c>
      <c r="C129" s="832" t="s">
        <v>2919</v>
      </c>
      <c r="D129" s="832" t="s">
        <v>3819</v>
      </c>
      <c r="E129" s="832" t="s">
        <v>3820</v>
      </c>
      <c r="F129" s="849"/>
      <c r="G129" s="849"/>
      <c r="H129" s="849"/>
      <c r="I129" s="849"/>
      <c r="J129" s="849">
        <v>1</v>
      </c>
      <c r="K129" s="849">
        <v>186</v>
      </c>
      <c r="L129" s="849">
        <v>1</v>
      </c>
      <c r="M129" s="849">
        <v>186</v>
      </c>
      <c r="N129" s="849"/>
      <c r="O129" s="849"/>
      <c r="P129" s="837"/>
      <c r="Q129" s="850"/>
    </row>
    <row r="130" spans="1:17" ht="14.4" customHeight="1" x14ac:dyDescent="0.3">
      <c r="A130" s="831" t="s">
        <v>3670</v>
      </c>
      <c r="B130" s="832" t="s">
        <v>3671</v>
      </c>
      <c r="C130" s="832" t="s">
        <v>2919</v>
      </c>
      <c r="D130" s="832" t="s">
        <v>3821</v>
      </c>
      <c r="E130" s="832" t="s">
        <v>3822</v>
      </c>
      <c r="F130" s="849">
        <v>2</v>
      </c>
      <c r="G130" s="849">
        <v>168</v>
      </c>
      <c r="H130" s="849">
        <v>1</v>
      </c>
      <c r="I130" s="849">
        <v>84</v>
      </c>
      <c r="J130" s="849">
        <v>2</v>
      </c>
      <c r="K130" s="849">
        <v>168</v>
      </c>
      <c r="L130" s="849">
        <v>1</v>
      </c>
      <c r="M130" s="849">
        <v>84</v>
      </c>
      <c r="N130" s="849"/>
      <c r="O130" s="849"/>
      <c r="P130" s="837"/>
      <c r="Q130" s="850"/>
    </row>
    <row r="131" spans="1:17" ht="14.4" customHeight="1" x14ac:dyDescent="0.3">
      <c r="A131" s="831" t="s">
        <v>3670</v>
      </c>
      <c r="B131" s="832" t="s">
        <v>3671</v>
      </c>
      <c r="C131" s="832" t="s">
        <v>2919</v>
      </c>
      <c r="D131" s="832" t="s">
        <v>3821</v>
      </c>
      <c r="E131" s="832" t="s">
        <v>3823</v>
      </c>
      <c r="F131" s="849">
        <v>26</v>
      </c>
      <c r="G131" s="849">
        <v>2184</v>
      </c>
      <c r="H131" s="849">
        <v>1.04</v>
      </c>
      <c r="I131" s="849">
        <v>84</v>
      </c>
      <c r="J131" s="849">
        <v>25</v>
      </c>
      <c r="K131" s="849">
        <v>2100</v>
      </c>
      <c r="L131" s="849">
        <v>1</v>
      </c>
      <c r="M131" s="849">
        <v>84</v>
      </c>
      <c r="N131" s="849">
        <v>33</v>
      </c>
      <c r="O131" s="849">
        <v>2772</v>
      </c>
      <c r="P131" s="837">
        <v>1.32</v>
      </c>
      <c r="Q131" s="850">
        <v>84</v>
      </c>
    </row>
    <row r="132" spans="1:17" ht="14.4" customHeight="1" x14ac:dyDescent="0.3">
      <c r="A132" s="831" t="s">
        <v>3670</v>
      </c>
      <c r="B132" s="832" t="s">
        <v>3671</v>
      </c>
      <c r="C132" s="832" t="s">
        <v>2919</v>
      </c>
      <c r="D132" s="832" t="s">
        <v>3824</v>
      </c>
      <c r="E132" s="832" t="s">
        <v>3825</v>
      </c>
      <c r="F132" s="849"/>
      <c r="G132" s="849"/>
      <c r="H132" s="849"/>
      <c r="I132" s="849"/>
      <c r="J132" s="849">
        <v>1</v>
      </c>
      <c r="K132" s="849">
        <v>301</v>
      </c>
      <c r="L132" s="849">
        <v>1</v>
      </c>
      <c r="M132" s="849">
        <v>301</v>
      </c>
      <c r="N132" s="849"/>
      <c r="O132" s="849"/>
      <c r="P132" s="837"/>
      <c r="Q132" s="850"/>
    </row>
    <row r="133" spans="1:17" ht="14.4" customHeight="1" x14ac:dyDescent="0.3">
      <c r="A133" s="831" t="s">
        <v>3670</v>
      </c>
      <c r="B133" s="832" t="s">
        <v>3671</v>
      </c>
      <c r="C133" s="832" t="s">
        <v>2919</v>
      </c>
      <c r="D133" s="832" t="s">
        <v>3826</v>
      </c>
      <c r="E133" s="832" t="s">
        <v>3827</v>
      </c>
      <c r="F133" s="849"/>
      <c r="G133" s="849"/>
      <c r="H133" s="849"/>
      <c r="I133" s="849"/>
      <c r="J133" s="849">
        <v>2</v>
      </c>
      <c r="K133" s="849">
        <v>42</v>
      </c>
      <c r="L133" s="849">
        <v>1</v>
      </c>
      <c r="M133" s="849">
        <v>21</v>
      </c>
      <c r="N133" s="849"/>
      <c r="O133" s="849"/>
      <c r="P133" s="837"/>
      <c r="Q133" s="850"/>
    </row>
    <row r="134" spans="1:17" ht="14.4" customHeight="1" x14ac:dyDescent="0.3">
      <c r="A134" s="831" t="s">
        <v>3670</v>
      </c>
      <c r="B134" s="832" t="s">
        <v>3671</v>
      </c>
      <c r="C134" s="832" t="s">
        <v>2919</v>
      </c>
      <c r="D134" s="832" t="s">
        <v>3828</v>
      </c>
      <c r="E134" s="832" t="s">
        <v>3829</v>
      </c>
      <c r="F134" s="849">
        <v>33</v>
      </c>
      <c r="G134" s="849">
        <v>726</v>
      </c>
      <c r="H134" s="849">
        <v>0.94285714285714284</v>
      </c>
      <c r="I134" s="849">
        <v>22</v>
      </c>
      <c r="J134" s="849">
        <v>35</v>
      </c>
      <c r="K134" s="849">
        <v>770</v>
      </c>
      <c r="L134" s="849">
        <v>1</v>
      </c>
      <c r="M134" s="849">
        <v>22</v>
      </c>
      <c r="N134" s="849">
        <v>19</v>
      </c>
      <c r="O134" s="849">
        <v>418</v>
      </c>
      <c r="P134" s="837">
        <v>0.54285714285714282</v>
      </c>
      <c r="Q134" s="850">
        <v>22</v>
      </c>
    </row>
    <row r="135" spans="1:17" ht="14.4" customHeight="1" x14ac:dyDescent="0.3">
      <c r="A135" s="831" t="s">
        <v>3670</v>
      </c>
      <c r="B135" s="832" t="s">
        <v>3671</v>
      </c>
      <c r="C135" s="832" t="s">
        <v>2919</v>
      </c>
      <c r="D135" s="832" t="s">
        <v>3828</v>
      </c>
      <c r="E135" s="832" t="s">
        <v>3830</v>
      </c>
      <c r="F135" s="849">
        <v>1</v>
      </c>
      <c r="G135" s="849">
        <v>22</v>
      </c>
      <c r="H135" s="849"/>
      <c r="I135" s="849">
        <v>22</v>
      </c>
      <c r="J135" s="849"/>
      <c r="K135" s="849"/>
      <c r="L135" s="849"/>
      <c r="M135" s="849"/>
      <c r="N135" s="849">
        <v>2</v>
      </c>
      <c r="O135" s="849">
        <v>44</v>
      </c>
      <c r="P135" s="837"/>
      <c r="Q135" s="850">
        <v>22</v>
      </c>
    </row>
    <row r="136" spans="1:17" ht="14.4" customHeight="1" x14ac:dyDescent="0.3">
      <c r="A136" s="831" t="s">
        <v>3670</v>
      </c>
      <c r="B136" s="832" t="s">
        <v>3671</v>
      </c>
      <c r="C136" s="832" t="s">
        <v>2919</v>
      </c>
      <c r="D136" s="832" t="s">
        <v>3831</v>
      </c>
      <c r="E136" s="832" t="s">
        <v>3832</v>
      </c>
      <c r="F136" s="849"/>
      <c r="G136" s="849"/>
      <c r="H136" s="849"/>
      <c r="I136" s="849"/>
      <c r="J136" s="849">
        <v>6</v>
      </c>
      <c r="K136" s="849">
        <v>2970</v>
      </c>
      <c r="L136" s="849">
        <v>1</v>
      </c>
      <c r="M136" s="849">
        <v>495</v>
      </c>
      <c r="N136" s="849"/>
      <c r="O136" s="849"/>
      <c r="P136" s="837"/>
      <c r="Q136" s="850"/>
    </row>
    <row r="137" spans="1:17" ht="14.4" customHeight="1" x14ac:dyDescent="0.3">
      <c r="A137" s="831" t="s">
        <v>3670</v>
      </c>
      <c r="B137" s="832" t="s">
        <v>3671</v>
      </c>
      <c r="C137" s="832" t="s">
        <v>2919</v>
      </c>
      <c r="D137" s="832" t="s">
        <v>3833</v>
      </c>
      <c r="E137" s="832" t="s">
        <v>3834</v>
      </c>
      <c r="F137" s="849">
        <v>32</v>
      </c>
      <c r="G137" s="849">
        <v>18528</v>
      </c>
      <c r="H137" s="849"/>
      <c r="I137" s="849">
        <v>579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3670</v>
      </c>
      <c r="B138" s="832" t="s">
        <v>3671</v>
      </c>
      <c r="C138" s="832" t="s">
        <v>2919</v>
      </c>
      <c r="D138" s="832" t="s">
        <v>3835</v>
      </c>
      <c r="E138" s="832" t="s">
        <v>3836</v>
      </c>
      <c r="F138" s="849"/>
      <c r="G138" s="849"/>
      <c r="H138" s="849"/>
      <c r="I138" s="849"/>
      <c r="J138" s="849">
        <v>1</v>
      </c>
      <c r="K138" s="849">
        <v>205</v>
      </c>
      <c r="L138" s="849">
        <v>1</v>
      </c>
      <c r="M138" s="849">
        <v>205</v>
      </c>
      <c r="N138" s="849"/>
      <c r="O138" s="849"/>
      <c r="P138" s="837"/>
      <c r="Q138" s="850"/>
    </row>
    <row r="139" spans="1:17" ht="14.4" customHeight="1" x14ac:dyDescent="0.3">
      <c r="A139" s="831" t="s">
        <v>3670</v>
      </c>
      <c r="B139" s="832" t="s">
        <v>3671</v>
      </c>
      <c r="C139" s="832" t="s">
        <v>2919</v>
      </c>
      <c r="D139" s="832" t="s">
        <v>3837</v>
      </c>
      <c r="E139" s="832" t="s">
        <v>3838</v>
      </c>
      <c r="F139" s="849"/>
      <c r="G139" s="849"/>
      <c r="H139" s="849"/>
      <c r="I139" s="849"/>
      <c r="J139" s="849"/>
      <c r="K139" s="849"/>
      <c r="L139" s="849"/>
      <c r="M139" s="849"/>
      <c r="N139" s="849">
        <v>6</v>
      </c>
      <c r="O139" s="849">
        <v>1008</v>
      </c>
      <c r="P139" s="837"/>
      <c r="Q139" s="850">
        <v>168</v>
      </c>
    </row>
    <row r="140" spans="1:17" ht="14.4" customHeight="1" x14ac:dyDescent="0.3">
      <c r="A140" s="831" t="s">
        <v>3670</v>
      </c>
      <c r="B140" s="832" t="s">
        <v>3671</v>
      </c>
      <c r="C140" s="832" t="s">
        <v>2919</v>
      </c>
      <c r="D140" s="832" t="s">
        <v>3839</v>
      </c>
      <c r="E140" s="832" t="s">
        <v>3840</v>
      </c>
      <c r="F140" s="849">
        <v>5</v>
      </c>
      <c r="G140" s="849">
        <v>115</v>
      </c>
      <c r="H140" s="849">
        <v>0.83333333333333337</v>
      </c>
      <c r="I140" s="849">
        <v>23</v>
      </c>
      <c r="J140" s="849">
        <v>6</v>
      </c>
      <c r="K140" s="849">
        <v>138</v>
      </c>
      <c r="L140" s="849">
        <v>1</v>
      </c>
      <c r="M140" s="849">
        <v>23</v>
      </c>
      <c r="N140" s="849">
        <v>1</v>
      </c>
      <c r="O140" s="849">
        <v>23</v>
      </c>
      <c r="P140" s="837">
        <v>0.16666666666666666</v>
      </c>
      <c r="Q140" s="850">
        <v>23</v>
      </c>
    </row>
    <row r="141" spans="1:17" ht="14.4" customHeight="1" x14ac:dyDescent="0.3">
      <c r="A141" s="831" t="s">
        <v>3670</v>
      </c>
      <c r="B141" s="832" t="s">
        <v>3671</v>
      </c>
      <c r="C141" s="832" t="s">
        <v>2919</v>
      </c>
      <c r="D141" s="832" t="s">
        <v>3839</v>
      </c>
      <c r="E141" s="832" t="s">
        <v>3841</v>
      </c>
      <c r="F141" s="849">
        <v>3</v>
      </c>
      <c r="G141" s="849">
        <v>69</v>
      </c>
      <c r="H141" s="849">
        <v>3</v>
      </c>
      <c r="I141" s="849">
        <v>23</v>
      </c>
      <c r="J141" s="849">
        <v>1</v>
      </c>
      <c r="K141" s="849">
        <v>23</v>
      </c>
      <c r="L141" s="849">
        <v>1</v>
      </c>
      <c r="M141" s="849">
        <v>23</v>
      </c>
      <c r="N141" s="849"/>
      <c r="O141" s="849"/>
      <c r="P141" s="837"/>
      <c r="Q141" s="850"/>
    </row>
    <row r="142" spans="1:17" ht="14.4" customHeight="1" x14ac:dyDescent="0.3">
      <c r="A142" s="831" t="s">
        <v>3670</v>
      </c>
      <c r="B142" s="832" t="s">
        <v>3671</v>
      </c>
      <c r="C142" s="832" t="s">
        <v>2919</v>
      </c>
      <c r="D142" s="832" t="s">
        <v>3842</v>
      </c>
      <c r="E142" s="832" t="s">
        <v>3843</v>
      </c>
      <c r="F142" s="849">
        <v>7</v>
      </c>
      <c r="G142" s="849">
        <v>119</v>
      </c>
      <c r="H142" s="849"/>
      <c r="I142" s="849">
        <v>17</v>
      </c>
      <c r="J142" s="849"/>
      <c r="K142" s="849"/>
      <c r="L142" s="849"/>
      <c r="M142" s="849"/>
      <c r="N142" s="849">
        <v>9</v>
      </c>
      <c r="O142" s="849">
        <v>153</v>
      </c>
      <c r="P142" s="837"/>
      <c r="Q142" s="850">
        <v>17</v>
      </c>
    </row>
    <row r="143" spans="1:17" ht="14.4" customHeight="1" x14ac:dyDescent="0.3">
      <c r="A143" s="831" t="s">
        <v>3670</v>
      </c>
      <c r="B143" s="832" t="s">
        <v>3671</v>
      </c>
      <c r="C143" s="832" t="s">
        <v>2919</v>
      </c>
      <c r="D143" s="832" t="s">
        <v>3842</v>
      </c>
      <c r="E143" s="832" t="s">
        <v>3844</v>
      </c>
      <c r="F143" s="849">
        <v>3</v>
      </c>
      <c r="G143" s="849">
        <v>51</v>
      </c>
      <c r="H143" s="849"/>
      <c r="I143" s="849">
        <v>17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3670</v>
      </c>
      <c r="B144" s="832" t="s">
        <v>3671</v>
      </c>
      <c r="C144" s="832" t="s">
        <v>2919</v>
      </c>
      <c r="D144" s="832" t="s">
        <v>3845</v>
      </c>
      <c r="E144" s="832" t="s">
        <v>3846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266</v>
      </c>
      <c r="P144" s="837"/>
      <c r="Q144" s="850">
        <v>133</v>
      </c>
    </row>
    <row r="145" spans="1:17" ht="14.4" customHeight="1" x14ac:dyDescent="0.3">
      <c r="A145" s="831" t="s">
        <v>3670</v>
      </c>
      <c r="B145" s="832" t="s">
        <v>3671</v>
      </c>
      <c r="C145" s="832" t="s">
        <v>2919</v>
      </c>
      <c r="D145" s="832" t="s">
        <v>3847</v>
      </c>
      <c r="E145" s="832" t="s">
        <v>3848</v>
      </c>
      <c r="F145" s="849">
        <v>5</v>
      </c>
      <c r="G145" s="849">
        <v>1470</v>
      </c>
      <c r="H145" s="849"/>
      <c r="I145" s="849">
        <v>294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3670</v>
      </c>
      <c r="B146" s="832" t="s">
        <v>3671</v>
      </c>
      <c r="C146" s="832" t="s">
        <v>2919</v>
      </c>
      <c r="D146" s="832" t="s">
        <v>3847</v>
      </c>
      <c r="E146" s="832" t="s">
        <v>3849</v>
      </c>
      <c r="F146" s="849">
        <v>81</v>
      </c>
      <c r="G146" s="849">
        <v>23814</v>
      </c>
      <c r="H146" s="849">
        <v>0.51923076923076927</v>
      </c>
      <c r="I146" s="849">
        <v>294</v>
      </c>
      <c r="J146" s="849">
        <v>156</v>
      </c>
      <c r="K146" s="849">
        <v>45864</v>
      </c>
      <c r="L146" s="849">
        <v>1</v>
      </c>
      <c r="M146" s="849">
        <v>294</v>
      </c>
      <c r="N146" s="849">
        <v>66</v>
      </c>
      <c r="O146" s="849">
        <v>19470</v>
      </c>
      <c r="P146" s="837">
        <v>0.42451596023024596</v>
      </c>
      <c r="Q146" s="850">
        <v>295</v>
      </c>
    </row>
    <row r="147" spans="1:17" ht="14.4" customHeight="1" x14ac:dyDescent="0.3">
      <c r="A147" s="831" t="s">
        <v>3670</v>
      </c>
      <c r="B147" s="832" t="s">
        <v>3671</v>
      </c>
      <c r="C147" s="832" t="s">
        <v>2919</v>
      </c>
      <c r="D147" s="832" t="s">
        <v>3850</v>
      </c>
      <c r="E147" s="832" t="s">
        <v>3851</v>
      </c>
      <c r="F147" s="849">
        <v>3</v>
      </c>
      <c r="G147" s="849">
        <v>135</v>
      </c>
      <c r="H147" s="849">
        <v>0.375</v>
      </c>
      <c r="I147" s="849">
        <v>45</v>
      </c>
      <c r="J147" s="849">
        <v>8</v>
      </c>
      <c r="K147" s="849">
        <v>360</v>
      </c>
      <c r="L147" s="849">
        <v>1</v>
      </c>
      <c r="M147" s="849">
        <v>45</v>
      </c>
      <c r="N147" s="849">
        <v>1</v>
      </c>
      <c r="O147" s="849">
        <v>45</v>
      </c>
      <c r="P147" s="837">
        <v>0.125</v>
      </c>
      <c r="Q147" s="850">
        <v>45</v>
      </c>
    </row>
    <row r="148" spans="1:17" ht="14.4" customHeight="1" x14ac:dyDescent="0.3">
      <c r="A148" s="831" t="s">
        <v>3670</v>
      </c>
      <c r="B148" s="832" t="s">
        <v>3671</v>
      </c>
      <c r="C148" s="832" t="s">
        <v>2919</v>
      </c>
      <c r="D148" s="832" t="s">
        <v>3850</v>
      </c>
      <c r="E148" s="832" t="s">
        <v>3852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45</v>
      </c>
      <c r="P148" s="837"/>
      <c r="Q148" s="850">
        <v>45</v>
      </c>
    </row>
    <row r="149" spans="1:17" ht="14.4" customHeight="1" x14ac:dyDescent="0.3">
      <c r="A149" s="831" t="s">
        <v>3670</v>
      </c>
      <c r="B149" s="832" t="s">
        <v>3671</v>
      </c>
      <c r="C149" s="832" t="s">
        <v>2919</v>
      </c>
      <c r="D149" s="832" t="s">
        <v>3853</v>
      </c>
      <c r="E149" s="832" t="s">
        <v>3854</v>
      </c>
      <c r="F149" s="849">
        <v>1</v>
      </c>
      <c r="G149" s="849">
        <v>46</v>
      </c>
      <c r="H149" s="849">
        <v>0.25</v>
      </c>
      <c r="I149" s="849">
        <v>46</v>
      </c>
      <c r="J149" s="849">
        <v>4</v>
      </c>
      <c r="K149" s="849">
        <v>184</v>
      </c>
      <c r="L149" s="849">
        <v>1</v>
      </c>
      <c r="M149" s="849">
        <v>46</v>
      </c>
      <c r="N149" s="849">
        <v>4</v>
      </c>
      <c r="O149" s="849">
        <v>184</v>
      </c>
      <c r="P149" s="837">
        <v>1</v>
      </c>
      <c r="Q149" s="850">
        <v>46</v>
      </c>
    </row>
    <row r="150" spans="1:17" ht="14.4" customHeight="1" x14ac:dyDescent="0.3">
      <c r="A150" s="831" t="s">
        <v>3670</v>
      </c>
      <c r="B150" s="832" t="s">
        <v>3671</v>
      </c>
      <c r="C150" s="832" t="s">
        <v>2919</v>
      </c>
      <c r="D150" s="832" t="s">
        <v>3853</v>
      </c>
      <c r="E150" s="832" t="s">
        <v>3855</v>
      </c>
      <c r="F150" s="849"/>
      <c r="G150" s="849"/>
      <c r="H150" s="849"/>
      <c r="I150" s="849"/>
      <c r="J150" s="849">
        <v>3</v>
      </c>
      <c r="K150" s="849">
        <v>138</v>
      </c>
      <c r="L150" s="849">
        <v>1</v>
      </c>
      <c r="M150" s="849">
        <v>46</v>
      </c>
      <c r="N150" s="849">
        <v>3</v>
      </c>
      <c r="O150" s="849">
        <v>138</v>
      </c>
      <c r="P150" s="837">
        <v>1</v>
      </c>
      <c r="Q150" s="850">
        <v>46</v>
      </c>
    </row>
    <row r="151" spans="1:17" ht="14.4" customHeight="1" x14ac:dyDescent="0.3">
      <c r="A151" s="831" t="s">
        <v>3670</v>
      </c>
      <c r="B151" s="832" t="s">
        <v>3671</v>
      </c>
      <c r="C151" s="832" t="s">
        <v>2919</v>
      </c>
      <c r="D151" s="832" t="s">
        <v>3856</v>
      </c>
      <c r="E151" s="832" t="s">
        <v>3857</v>
      </c>
      <c r="F151" s="849"/>
      <c r="G151" s="849"/>
      <c r="H151" s="849"/>
      <c r="I151" s="849"/>
      <c r="J151" s="849">
        <v>1</v>
      </c>
      <c r="K151" s="849">
        <v>310</v>
      </c>
      <c r="L151" s="849">
        <v>1</v>
      </c>
      <c r="M151" s="849">
        <v>310</v>
      </c>
      <c r="N151" s="849"/>
      <c r="O151" s="849"/>
      <c r="P151" s="837"/>
      <c r="Q151" s="850"/>
    </row>
    <row r="152" spans="1:17" ht="14.4" customHeight="1" x14ac:dyDescent="0.3">
      <c r="A152" s="831" t="s">
        <v>3670</v>
      </c>
      <c r="B152" s="832" t="s">
        <v>3671</v>
      </c>
      <c r="C152" s="832" t="s">
        <v>2919</v>
      </c>
      <c r="D152" s="832" t="s">
        <v>3858</v>
      </c>
      <c r="E152" s="832" t="s">
        <v>3859</v>
      </c>
      <c r="F152" s="849">
        <v>1</v>
      </c>
      <c r="G152" s="849">
        <v>31</v>
      </c>
      <c r="H152" s="849"/>
      <c r="I152" s="849">
        <v>31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3670</v>
      </c>
      <c r="B153" s="832" t="s">
        <v>3671</v>
      </c>
      <c r="C153" s="832" t="s">
        <v>2919</v>
      </c>
      <c r="D153" s="832" t="s">
        <v>3858</v>
      </c>
      <c r="E153" s="832" t="s">
        <v>3860</v>
      </c>
      <c r="F153" s="849"/>
      <c r="G153" s="849"/>
      <c r="H153" s="849"/>
      <c r="I153" s="849"/>
      <c r="J153" s="849"/>
      <c r="K153" s="849"/>
      <c r="L153" s="849"/>
      <c r="M153" s="849"/>
      <c r="N153" s="849">
        <v>2</v>
      </c>
      <c r="O153" s="849">
        <v>62</v>
      </c>
      <c r="P153" s="837"/>
      <c r="Q153" s="850">
        <v>31</v>
      </c>
    </row>
    <row r="154" spans="1:17" ht="14.4" customHeight="1" x14ac:dyDescent="0.3">
      <c r="A154" s="831" t="s">
        <v>3670</v>
      </c>
      <c r="B154" s="832" t="s">
        <v>3671</v>
      </c>
      <c r="C154" s="832" t="s">
        <v>2919</v>
      </c>
      <c r="D154" s="832" t="s">
        <v>3861</v>
      </c>
      <c r="E154" s="832" t="s">
        <v>3862</v>
      </c>
      <c r="F154" s="849">
        <v>1</v>
      </c>
      <c r="G154" s="849">
        <v>26</v>
      </c>
      <c r="H154" s="849"/>
      <c r="I154" s="849">
        <v>26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" customHeight="1" x14ac:dyDescent="0.3">
      <c r="A155" s="831" t="s">
        <v>3670</v>
      </c>
      <c r="B155" s="832" t="s">
        <v>3671</v>
      </c>
      <c r="C155" s="832" t="s">
        <v>2919</v>
      </c>
      <c r="D155" s="832" t="s">
        <v>3861</v>
      </c>
      <c r="E155" s="832" t="s">
        <v>3863</v>
      </c>
      <c r="F155" s="849">
        <v>2</v>
      </c>
      <c r="G155" s="849">
        <v>52</v>
      </c>
      <c r="H155" s="849"/>
      <c r="I155" s="849">
        <v>26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3670</v>
      </c>
      <c r="B156" s="832" t="s">
        <v>3671</v>
      </c>
      <c r="C156" s="832" t="s">
        <v>2919</v>
      </c>
      <c r="D156" s="832" t="s">
        <v>3864</v>
      </c>
      <c r="E156" s="832" t="s">
        <v>3865</v>
      </c>
      <c r="F156" s="849">
        <v>1</v>
      </c>
      <c r="G156" s="849">
        <v>407</v>
      </c>
      <c r="H156" s="849"/>
      <c r="I156" s="849">
        <v>407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3670</v>
      </c>
      <c r="B157" s="832" t="s">
        <v>3671</v>
      </c>
      <c r="C157" s="832" t="s">
        <v>2919</v>
      </c>
      <c r="D157" s="832" t="s">
        <v>3866</v>
      </c>
      <c r="E157" s="832" t="s">
        <v>3867</v>
      </c>
      <c r="F157" s="849">
        <v>5</v>
      </c>
      <c r="G157" s="849">
        <v>665</v>
      </c>
      <c r="H157" s="849">
        <v>0.625</v>
      </c>
      <c r="I157" s="849">
        <v>133</v>
      </c>
      <c r="J157" s="849">
        <v>8</v>
      </c>
      <c r="K157" s="849">
        <v>1064</v>
      </c>
      <c r="L157" s="849">
        <v>1</v>
      </c>
      <c r="M157" s="849">
        <v>133</v>
      </c>
      <c r="N157" s="849">
        <v>4</v>
      </c>
      <c r="O157" s="849">
        <v>532</v>
      </c>
      <c r="P157" s="837">
        <v>0.5</v>
      </c>
      <c r="Q157" s="850">
        <v>133</v>
      </c>
    </row>
    <row r="158" spans="1:17" ht="14.4" customHeight="1" x14ac:dyDescent="0.3">
      <c r="A158" s="831" t="s">
        <v>3670</v>
      </c>
      <c r="B158" s="832" t="s">
        <v>3671</v>
      </c>
      <c r="C158" s="832" t="s">
        <v>2919</v>
      </c>
      <c r="D158" s="832" t="s">
        <v>3866</v>
      </c>
      <c r="E158" s="832" t="s">
        <v>3868</v>
      </c>
      <c r="F158" s="849">
        <v>1</v>
      </c>
      <c r="G158" s="849">
        <v>133</v>
      </c>
      <c r="H158" s="849"/>
      <c r="I158" s="849">
        <v>133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3670</v>
      </c>
      <c r="B159" s="832" t="s">
        <v>3671</v>
      </c>
      <c r="C159" s="832" t="s">
        <v>2919</v>
      </c>
      <c r="D159" s="832" t="s">
        <v>3869</v>
      </c>
      <c r="E159" s="832" t="s">
        <v>3870</v>
      </c>
      <c r="F159" s="849">
        <v>197</v>
      </c>
      <c r="G159" s="849">
        <v>7289</v>
      </c>
      <c r="H159" s="849">
        <v>0.98994974874371855</v>
      </c>
      <c r="I159" s="849">
        <v>37</v>
      </c>
      <c r="J159" s="849">
        <v>199</v>
      </c>
      <c r="K159" s="849">
        <v>7363</v>
      </c>
      <c r="L159" s="849">
        <v>1</v>
      </c>
      <c r="M159" s="849">
        <v>37</v>
      </c>
      <c r="N159" s="849">
        <v>154</v>
      </c>
      <c r="O159" s="849">
        <v>5698</v>
      </c>
      <c r="P159" s="837">
        <v>0.77386934673366836</v>
      </c>
      <c r="Q159" s="850">
        <v>37</v>
      </c>
    </row>
    <row r="160" spans="1:17" ht="14.4" customHeight="1" x14ac:dyDescent="0.3">
      <c r="A160" s="831" t="s">
        <v>3670</v>
      </c>
      <c r="B160" s="832" t="s">
        <v>3671</v>
      </c>
      <c r="C160" s="832" t="s">
        <v>2919</v>
      </c>
      <c r="D160" s="832" t="s">
        <v>3871</v>
      </c>
      <c r="E160" s="832" t="s">
        <v>3872</v>
      </c>
      <c r="F160" s="849"/>
      <c r="G160" s="849"/>
      <c r="H160" s="849"/>
      <c r="I160" s="849"/>
      <c r="J160" s="849">
        <v>1</v>
      </c>
      <c r="K160" s="849">
        <v>171</v>
      </c>
      <c r="L160" s="849">
        <v>1</v>
      </c>
      <c r="M160" s="849">
        <v>171</v>
      </c>
      <c r="N160" s="849"/>
      <c r="O160" s="849"/>
      <c r="P160" s="837"/>
      <c r="Q160" s="850"/>
    </row>
    <row r="161" spans="1:17" ht="14.4" customHeight="1" x14ac:dyDescent="0.3">
      <c r="A161" s="831" t="s">
        <v>3670</v>
      </c>
      <c r="B161" s="832" t="s">
        <v>3873</v>
      </c>
      <c r="C161" s="832" t="s">
        <v>2919</v>
      </c>
      <c r="D161" s="832" t="s">
        <v>3874</v>
      </c>
      <c r="E161" s="832" t="s">
        <v>3875</v>
      </c>
      <c r="F161" s="849"/>
      <c r="G161" s="849"/>
      <c r="H161" s="849"/>
      <c r="I161" s="849"/>
      <c r="J161" s="849"/>
      <c r="K161" s="849"/>
      <c r="L161" s="849"/>
      <c r="M161" s="849"/>
      <c r="N161" s="849">
        <v>3</v>
      </c>
      <c r="O161" s="849">
        <v>3114</v>
      </c>
      <c r="P161" s="837"/>
      <c r="Q161" s="850">
        <v>1038</v>
      </c>
    </row>
    <row r="162" spans="1:17" ht="14.4" customHeight="1" x14ac:dyDescent="0.3">
      <c r="A162" s="831" t="s">
        <v>3670</v>
      </c>
      <c r="B162" s="832" t="s">
        <v>3873</v>
      </c>
      <c r="C162" s="832" t="s">
        <v>2919</v>
      </c>
      <c r="D162" s="832" t="s">
        <v>3874</v>
      </c>
      <c r="E162" s="832" t="s">
        <v>3876</v>
      </c>
      <c r="F162" s="849"/>
      <c r="G162" s="849"/>
      <c r="H162" s="849"/>
      <c r="I162" s="849"/>
      <c r="J162" s="849">
        <v>1</v>
      </c>
      <c r="K162" s="849">
        <v>1038</v>
      </c>
      <c r="L162" s="849">
        <v>1</v>
      </c>
      <c r="M162" s="849">
        <v>1038</v>
      </c>
      <c r="N162" s="849"/>
      <c r="O162" s="849"/>
      <c r="P162" s="837"/>
      <c r="Q162" s="850"/>
    </row>
    <row r="163" spans="1:17" ht="14.4" customHeight="1" x14ac:dyDescent="0.3">
      <c r="A163" s="831" t="s">
        <v>3877</v>
      </c>
      <c r="B163" s="832" t="s">
        <v>3878</v>
      </c>
      <c r="C163" s="832" t="s">
        <v>2925</v>
      </c>
      <c r="D163" s="832" t="s">
        <v>3879</v>
      </c>
      <c r="E163" s="832" t="s">
        <v>3880</v>
      </c>
      <c r="F163" s="849">
        <v>0.1</v>
      </c>
      <c r="G163" s="849">
        <v>494.39</v>
      </c>
      <c r="H163" s="849">
        <v>0.45454461872276269</v>
      </c>
      <c r="I163" s="849">
        <v>4943.8999999999996</v>
      </c>
      <c r="J163" s="849">
        <v>0.22</v>
      </c>
      <c r="K163" s="849">
        <v>1087.6599999999999</v>
      </c>
      <c r="L163" s="849">
        <v>1</v>
      </c>
      <c r="M163" s="849">
        <v>4943.9090909090901</v>
      </c>
      <c r="N163" s="849"/>
      <c r="O163" s="849"/>
      <c r="P163" s="837"/>
      <c r="Q163" s="850"/>
    </row>
    <row r="164" spans="1:17" ht="14.4" customHeight="1" x14ac:dyDescent="0.3">
      <c r="A164" s="831" t="s">
        <v>3877</v>
      </c>
      <c r="B164" s="832" t="s">
        <v>3878</v>
      </c>
      <c r="C164" s="832" t="s">
        <v>2925</v>
      </c>
      <c r="D164" s="832" t="s">
        <v>3881</v>
      </c>
      <c r="E164" s="832" t="s">
        <v>3882</v>
      </c>
      <c r="F164" s="849">
        <v>1.35</v>
      </c>
      <c r="G164" s="849">
        <v>1356.51</v>
      </c>
      <c r="H164" s="849">
        <v>0.75000000000000011</v>
      </c>
      <c r="I164" s="849">
        <v>1004.8222222222222</v>
      </c>
      <c r="J164" s="849">
        <v>1.7999999999999998</v>
      </c>
      <c r="K164" s="849">
        <v>1808.6799999999998</v>
      </c>
      <c r="L164" s="849">
        <v>1</v>
      </c>
      <c r="M164" s="849">
        <v>1004.8222222222222</v>
      </c>
      <c r="N164" s="849"/>
      <c r="O164" s="849"/>
      <c r="P164" s="837"/>
      <c r="Q164" s="850"/>
    </row>
    <row r="165" spans="1:17" ht="14.4" customHeight="1" x14ac:dyDescent="0.3">
      <c r="A165" s="831" t="s">
        <v>3877</v>
      </c>
      <c r="B165" s="832" t="s">
        <v>3878</v>
      </c>
      <c r="C165" s="832" t="s">
        <v>2925</v>
      </c>
      <c r="D165" s="832" t="s">
        <v>3883</v>
      </c>
      <c r="E165" s="832" t="s">
        <v>3880</v>
      </c>
      <c r="F165" s="849">
        <v>0.71</v>
      </c>
      <c r="G165" s="849">
        <v>7020.38</v>
      </c>
      <c r="H165" s="849">
        <v>2.028595288250099</v>
      </c>
      <c r="I165" s="849">
        <v>9887.8591549295779</v>
      </c>
      <c r="J165" s="849">
        <v>0.35000000000000003</v>
      </c>
      <c r="K165" s="849">
        <v>3460.71</v>
      </c>
      <c r="L165" s="849">
        <v>1</v>
      </c>
      <c r="M165" s="849">
        <v>9887.7428571428554</v>
      </c>
      <c r="N165" s="849">
        <v>0.37</v>
      </c>
      <c r="O165" s="849">
        <v>3658.5</v>
      </c>
      <c r="P165" s="837">
        <v>1.0571530119541943</v>
      </c>
      <c r="Q165" s="850">
        <v>9887.8378378378384</v>
      </c>
    </row>
    <row r="166" spans="1:17" ht="14.4" customHeight="1" x14ac:dyDescent="0.3">
      <c r="A166" s="831" t="s">
        <v>3877</v>
      </c>
      <c r="B166" s="832" t="s">
        <v>3878</v>
      </c>
      <c r="C166" s="832" t="s">
        <v>2925</v>
      </c>
      <c r="D166" s="832" t="s">
        <v>3459</v>
      </c>
      <c r="E166" s="832" t="s">
        <v>3884</v>
      </c>
      <c r="F166" s="849">
        <v>0.02</v>
      </c>
      <c r="G166" s="849">
        <v>88.54</v>
      </c>
      <c r="H166" s="849">
        <v>0.19469610343917673</v>
      </c>
      <c r="I166" s="849">
        <v>4427</v>
      </c>
      <c r="J166" s="849">
        <v>0.1</v>
      </c>
      <c r="K166" s="849">
        <v>454.76</v>
      </c>
      <c r="L166" s="849">
        <v>1</v>
      </c>
      <c r="M166" s="849">
        <v>4547.5999999999995</v>
      </c>
      <c r="N166" s="849"/>
      <c r="O166" s="849"/>
      <c r="P166" s="837"/>
      <c r="Q166" s="850"/>
    </row>
    <row r="167" spans="1:17" ht="14.4" customHeight="1" x14ac:dyDescent="0.3">
      <c r="A167" s="831" t="s">
        <v>3877</v>
      </c>
      <c r="B167" s="832" t="s">
        <v>3878</v>
      </c>
      <c r="C167" s="832" t="s">
        <v>2925</v>
      </c>
      <c r="D167" s="832" t="s">
        <v>3885</v>
      </c>
      <c r="E167" s="832" t="s">
        <v>3884</v>
      </c>
      <c r="F167" s="849">
        <v>0.05</v>
      </c>
      <c r="G167" s="849">
        <v>442.7</v>
      </c>
      <c r="H167" s="849">
        <v>0.69534759526277767</v>
      </c>
      <c r="I167" s="849">
        <v>8854</v>
      </c>
      <c r="J167" s="849">
        <v>7.0000000000000007E-2</v>
      </c>
      <c r="K167" s="849">
        <v>636.66</v>
      </c>
      <c r="L167" s="849">
        <v>1</v>
      </c>
      <c r="M167" s="849">
        <v>9095.1428571428551</v>
      </c>
      <c r="N167" s="849"/>
      <c r="O167" s="849"/>
      <c r="P167" s="837"/>
      <c r="Q167" s="850"/>
    </row>
    <row r="168" spans="1:17" ht="14.4" customHeight="1" x14ac:dyDescent="0.3">
      <c r="A168" s="831" t="s">
        <v>3877</v>
      </c>
      <c r="B168" s="832" t="s">
        <v>3878</v>
      </c>
      <c r="C168" s="832" t="s">
        <v>2925</v>
      </c>
      <c r="D168" s="832" t="s">
        <v>3886</v>
      </c>
      <c r="E168" s="832" t="s">
        <v>3887</v>
      </c>
      <c r="F168" s="849">
        <v>0.5</v>
      </c>
      <c r="G168" s="849">
        <v>974.65000000000009</v>
      </c>
      <c r="H168" s="849"/>
      <c r="I168" s="849">
        <v>1949.3000000000002</v>
      </c>
      <c r="J168" s="849"/>
      <c r="K168" s="849"/>
      <c r="L168" s="849"/>
      <c r="M168" s="849"/>
      <c r="N168" s="849">
        <v>0.1</v>
      </c>
      <c r="O168" s="849">
        <v>194.93</v>
      </c>
      <c r="P168" s="837"/>
      <c r="Q168" s="850">
        <v>1949.3</v>
      </c>
    </row>
    <row r="169" spans="1:17" ht="14.4" customHeight="1" x14ac:dyDescent="0.3">
      <c r="A169" s="831" t="s">
        <v>3877</v>
      </c>
      <c r="B169" s="832" t="s">
        <v>3878</v>
      </c>
      <c r="C169" s="832" t="s">
        <v>2925</v>
      </c>
      <c r="D169" s="832" t="s">
        <v>3888</v>
      </c>
      <c r="E169" s="832" t="s">
        <v>3884</v>
      </c>
      <c r="F169" s="849">
        <v>3.2399999999999998</v>
      </c>
      <c r="G169" s="849">
        <v>5737.3899999999994</v>
      </c>
      <c r="H169" s="849">
        <v>1.6600475672422572</v>
      </c>
      <c r="I169" s="849">
        <v>1770.7993827160494</v>
      </c>
      <c r="J169" s="849">
        <v>1.9000000000000001</v>
      </c>
      <c r="K169" s="849">
        <v>3456.16</v>
      </c>
      <c r="L169" s="849">
        <v>1</v>
      </c>
      <c r="M169" s="849">
        <v>1819.0315789473682</v>
      </c>
      <c r="N169" s="849">
        <v>0.75</v>
      </c>
      <c r="O169" s="849">
        <v>1364.28</v>
      </c>
      <c r="P169" s="837">
        <v>0.39473866950604142</v>
      </c>
      <c r="Q169" s="850">
        <v>1819.04</v>
      </c>
    </row>
    <row r="170" spans="1:17" ht="14.4" customHeight="1" x14ac:dyDescent="0.3">
      <c r="A170" s="831" t="s">
        <v>3877</v>
      </c>
      <c r="B170" s="832" t="s">
        <v>3878</v>
      </c>
      <c r="C170" s="832" t="s">
        <v>2925</v>
      </c>
      <c r="D170" s="832" t="s">
        <v>3889</v>
      </c>
      <c r="E170" s="832" t="s">
        <v>3890</v>
      </c>
      <c r="F170" s="849"/>
      <c r="G170" s="849"/>
      <c r="H170" s="849"/>
      <c r="I170" s="849"/>
      <c r="J170" s="849">
        <v>0.05</v>
      </c>
      <c r="K170" s="849">
        <v>45.19</v>
      </c>
      <c r="L170" s="849">
        <v>1</v>
      </c>
      <c r="M170" s="849">
        <v>903.8</v>
      </c>
      <c r="N170" s="849"/>
      <c r="O170" s="849"/>
      <c r="P170" s="837"/>
      <c r="Q170" s="850"/>
    </row>
    <row r="171" spans="1:17" ht="14.4" customHeight="1" x14ac:dyDescent="0.3">
      <c r="A171" s="831" t="s">
        <v>3877</v>
      </c>
      <c r="B171" s="832" t="s">
        <v>3878</v>
      </c>
      <c r="C171" s="832" t="s">
        <v>2925</v>
      </c>
      <c r="D171" s="832" t="s">
        <v>3891</v>
      </c>
      <c r="E171" s="832" t="s">
        <v>3884</v>
      </c>
      <c r="F171" s="849">
        <v>0.16999999999999998</v>
      </c>
      <c r="G171" s="849">
        <v>5524.9099999999989</v>
      </c>
      <c r="H171" s="849">
        <v>1.922329657941525</v>
      </c>
      <c r="I171" s="849">
        <v>32499.47058823529</v>
      </c>
      <c r="J171" s="849">
        <v>0.08</v>
      </c>
      <c r="K171" s="849">
        <v>2874.07</v>
      </c>
      <c r="L171" s="849">
        <v>1</v>
      </c>
      <c r="M171" s="849">
        <v>35925.875</v>
      </c>
      <c r="N171" s="849">
        <v>0.11</v>
      </c>
      <c r="O171" s="849">
        <v>3674.44</v>
      </c>
      <c r="P171" s="837">
        <v>1.2784796473293969</v>
      </c>
      <c r="Q171" s="850">
        <v>33404</v>
      </c>
    </row>
    <row r="172" spans="1:17" ht="14.4" customHeight="1" x14ac:dyDescent="0.3">
      <c r="A172" s="831" t="s">
        <v>3877</v>
      </c>
      <c r="B172" s="832" t="s">
        <v>3878</v>
      </c>
      <c r="C172" s="832" t="s">
        <v>2949</v>
      </c>
      <c r="D172" s="832" t="s">
        <v>3892</v>
      </c>
      <c r="E172" s="832" t="s">
        <v>3893</v>
      </c>
      <c r="F172" s="849"/>
      <c r="G172" s="849"/>
      <c r="H172" s="849"/>
      <c r="I172" s="849"/>
      <c r="J172" s="849">
        <v>1</v>
      </c>
      <c r="K172" s="849">
        <v>589.59</v>
      </c>
      <c r="L172" s="849">
        <v>1</v>
      </c>
      <c r="M172" s="849">
        <v>589.59</v>
      </c>
      <c r="N172" s="849"/>
      <c r="O172" s="849"/>
      <c r="P172" s="837"/>
      <c r="Q172" s="850"/>
    </row>
    <row r="173" spans="1:17" ht="14.4" customHeight="1" x14ac:dyDescent="0.3">
      <c r="A173" s="831" t="s">
        <v>3877</v>
      </c>
      <c r="B173" s="832" t="s">
        <v>3878</v>
      </c>
      <c r="C173" s="832" t="s">
        <v>2949</v>
      </c>
      <c r="D173" s="832" t="s">
        <v>3894</v>
      </c>
      <c r="E173" s="832" t="s">
        <v>3895</v>
      </c>
      <c r="F173" s="849">
        <v>1</v>
      </c>
      <c r="G173" s="849">
        <v>972.32</v>
      </c>
      <c r="H173" s="849"/>
      <c r="I173" s="849">
        <v>972.32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3877</v>
      </c>
      <c r="B174" s="832" t="s">
        <v>3878</v>
      </c>
      <c r="C174" s="832" t="s">
        <v>2949</v>
      </c>
      <c r="D174" s="832" t="s">
        <v>3896</v>
      </c>
      <c r="E174" s="832" t="s">
        <v>3895</v>
      </c>
      <c r="F174" s="849"/>
      <c r="G174" s="849"/>
      <c r="H174" s="849"/>
      <c r="I174" s="849"/>
      <c r="J174" s="849">
        <v>3</v>
      </c>
      <c r="K174" s="849">
        <v>5121.93</v>
      </c>
      <c r="L174" s="849">
        <v>1</v>
      </c>
      <c r="M174" s="849">
        <v>1707.3100000000002</v>
      </c>
      <c r="N174" s="849"/>
      <c r="O174" s="849"/>
      <c r="P174" s="837"/>
      <c r="Q174" s="850"/>
    </row>
    <row r="175" spans="1:17" ht="14.4" customHeight="1" x14ac:dyDescent="0.3">
      <c r="A175" s="831" t="s">
        <v>3877</v>
      </c>
      <c r="B175" s="832" t="s">
        <v>3878</v>
      </c>
      <c r="C175" s="832" t="s">
        <v>2949</v>
      </c>
      <c r="D175" s="832" t="s">
        <v>3897</v>
      </c>
      <c r="E175" s="832" t="s">
        <v>3895</v>
      </c>
      <c r="F175" s="849">
        <v>1</v>
      </c>
      <c r="G175" s="849">
        <v>2066.3000000000002</v>
      </c>
      <c r="H175" s="849"/>
      <c r="I175" s="849">
        <v>2066.3000000000002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3877</v>
      </c>
      <c r="B176" s="832" t="s">
        <v>3878</v>
      </c>
      <c r="C176" s="832" t="s">
        <v>2949</v>
      </c>
      <c r="D176" s="832" t="s">
        <v>3898</v>
      </c>
      <c r="E176" s="832" t="s">
        <v>3899</v>
      </c>
      <c r="F176" s="849"/>
      <c r="G176" s="849"/>
      <c r="H176" s="849"/>
      <c r="I176" s="849"/>
      <c r="J176" s="849">
        <v>1</v>
      </c>
      <c r="K176" s="849">
        <v>3003.38</v>
      </c>
      <c r="L176" s="849">
        <v>1</v>
      </c>
      <c r="M176" s="849">
        <v>3003.38</v>
      </c>
      <c r="N176" s="849"/>
      <c r="O176" s="849"/>
      <c r="P176" s="837"/>
      <c r="Q176" s="850"/>
    </row>
    <row r="177" spans="1:17" ht="14.4" customHeight="1" x14ac:dyDescent="0.3">
      <c r="A177" s="831" t="s">
        <v>3877</v>
      </c>
      <c r="B177" s="832" t="s">
        <v>3878</v>
      </c>
      <c r="C177" s="832" t="s">
        <v>2949</v>
      </c>
      <c r="D177" s="832" t="s">
        <v>3900</v>
      </c>
      <c r="E177" s="832" t="s">
        <v>3901</v>
      </c>
      <c r="F177" s="849">
        <v>1</v>
      </c>
      <c r="G177" s="849">
        <v>6890.78</v>
      </c>
      <c r="H177" s="849"/>
      <c r="I177" s="849">
        <v>6890.78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3877</v>
      </c>
      <c r="B178" s="832" t="s">
        <v>3878</v>
      </c>
      <c r="C178" s="832" t="s">
        <v>2949</v>
      </c>
      <c r="D178" s="832" t="s">
        <v>3902</v>
      </c>
      <c r="E178" s="832" t="s">
        <v>3903</v>
      </c>
      <c r="F178" s="849"/>
      <c r="G178" s="849"/>
      <c r="H178" s="849"/>
      <c r="I178" s="849"/>
      <c r="J178" s="849">
        <v>1</v>
      </c>
      <c r="K178" s="849">
        <v>4137.8900000000003</v>
      </c>
      <c r="L178" s="849">
        <v>1</v>
      </c>
      <c r="M178" s="849">
        <v>4137.8900000000003</v>
      </c>
      <c r="N178" s="849"/>
      <c r="O178" s="849"/>
      <c r="P178" s="837"/>
      <c r="Q178" s="850"/>
    </row>
    <row r="179" spans="1:17" ht="14.4" customHeight="1" x14ac:dyDescent="0.3">
      <c r="A179" s="831" t="s">
        <v>3877</v>
      </c>
      <c r="B179" s="832" t="s">
        <v>3878</v>
      </c>
      <c r="C179" s="832" t="s">
        <v>2949</v>
      </c>
      <c r="D179" s="832" t="s">
        <v>3904</v>
      </c>
      <c r="E179" s="832" t="s">
        <v>3905</v>
      </c>
      <c r="F179" s="849"/>
      <c r="G179" s="849"/>
      <c r="H179" s="849"/>
      <c r="I179" s="849"/>
      <c r="J179" s="849">
        <v>1</v>
      </c>
      <c r="K179" s="849">
        <v>1002.8</v>
      </c>
      <c r="L179" s="849">
        <v>1</v>
      </c>
      <c r="M179" s="849">
        <v>1002.8</v>
      </c>
      <c r="N179" s="849"/>
      <c r="O179" s="849"/>
      <c r="P179" s="837"/>
      <c r="Q179" s="850"/>
    </row>
    <row r="180" spans="1:17" ht="14.4" customHeight="1" x14ac:dyDescent="0.3">
      <c r="A180" s="831" t="s">
        <v>3877</v>
      </c>
      <c r="B180" s="832" t="s">
        <v>3878</v>
      </c>
      <c r="C180" s="832" t="s">
        <v>2949</v>
      </c>
      <c r="D180" s="832" t="s">
        <v>3906</v>
      </c>
      <c r="E180" s="832" t="s">
        <v>3907</v>
      </c>
      <c r="F180" s="849"/>
      <c r="G180" s="849"/>
      <c r="H180" s="849"/>
      <c r="I180" s="849"/>
      <c r="J180" s="849">
        <v>1</v>
      </c>
      <c r="K180" s="849">
        <v>2170.9699999999998</v>
      </c>
      <c r="L180" s="849">
        <v>1</v>
      </c>
      <c r="M180" s="849">
        <v>2170.9699999999998</v>
      </c>
      <c r="N180" s="849"/>
      <c r="O180" s="849"/>
      <c r="P180" s="837"/>
      <c r="Q180" s="850"/>
    </row>
    <row r="181" spans="1:17" ht="14.4" customHeight="1" x14ac:dyDescent="0.3">
      <c r="A181" s="831" t="s">
        <v>3877</v>
      </c>
      <c r="B181" s="832" t="s">
        <v>3878</v>
      </c>
      <c r="C181" s="832" t="s">
        <v>2949</v>
      </c>
      <c r="D181" s="832" t="s">
        <v>3908</v>
      </c>
      <c r="E181" s="832" t="s">
        <v>3909</v>
      </c>
      <c r="F181" s="849">
        <v>1</v>
      </c>
      <c r="G181" s="849">
        <v>5259.23</v>
      </c>
      <c r="H181" s="849"/>
      <c r="I181" s="849">
        <v>5259.23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3877</v>
      </c>
      <c r="B182" s="832" t="s">
        <v>3878</v>
      </c>
      <c r="C182" s="832" t="s">
        <v>2949</v>
      </c>
      <c r="D182" s="832" t="s">
        <v>3908</v>
      </c>
      <c r="E182" s="832" t="s">
        <v>3910</v>
      </c>
      <c r="F182" s="849">
        <v>1</v>
      </c>
      <c r="G182" s="849">
        <v>5259.23</v>
      </c>
      <c r="H182" s="849"/>
      <c r="I182" s="849">
        <v>5259.23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3877</v>
      </c>
      <c r="B183" s="832" t="s">
        <v>3878</v>
      </c>
      <c r="C183" s="832" t="s">
        <v>2949</v>
      </c>
      <c r="D183" s="832" t="s">
        <v>3911</v>
      </c>
      <c r="E183" s="832" t="s">
        <v>3912</v>
      </c>
      <c r="F183" s="849"/>
      <c r="G183" s="849"/>
      <c r="H183" s="849"/>
      <c r="I183" s="849"/>
      <c r="J183" s="849">
        <v>2</v>
      </c>
      <c r="K183" s="849">
        <v>1211.3</v>
      </c>
      <c r="L183" s="849">
        <v>1</v>
      </c>
      <c r="M183" s="849">
        <v>605.65</v>
      </c>
      <c r="N183" s="849"/>
      <c r="O183" s="849"/>
      <c r="P183" s="837"/>
      <c r="Q183" s="850"/>
    </row>
    <row r="184" spans="1:17" ht="14.4" customHeight="1" x14ac:dyDescent="0.3">
      <c r="A184" s="831" t="s">
        <v>3877</v>
      </c>
      <c r="B184" s="832" t="s">
        <v>3878</v>
      </c>
      <c r="C184" s="832" t="s">
        <v>2949</v>
      </c>
      <c r="D184" s="832" t="s">
        <v>3913</v>
      </c>
      <c r="E184" s="832" t="s">
        <v>3914</v>
      </c>
      <c r="F184" s="849">
        <v>1</v>
      </c>
      <c r="G184" s="849">
        <v>831.16</v>
      </c>
      <c r="H184" s="849"/>
      <c r="I184" s="849">
        <v>831.16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3877</v>
      </c>
      <c r="B185" s="832" t="s">
        <v>3878</v>
      </c>
      <c r="C185" s="832" t="s">
        <v>2949</v>
      </c>
      <c r="D185" s="832" t="s">
        <v>3915</v>
      </c>
      <c r="E185" s="832" t="s">
        <v>3916</v>
      </c>
      <c r="F185" s="849">
        <v>1</v>
      </c>
      <c r="G185" s="849">
        <v>888.06</v>
      </c>
      <c r="H185" s="849"/>
      <c r="I185" s="849">
        <v>888.06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3877</v>
      </c>
      <c r="B186" s="832" t="s">
        <v>3878</v>
      </c>
      <c r="C186" s="832" t="s">
        <v>2949</v>
      </c>
      <c r="D186" s="832" t="s">
        <v>3917</v>
      </c>
      <c r="E186" s="832" t="s">
        <v>3918</v>
      </c>
      <c r="F186" s="849">
        <v>4</v>
      </c>
      <c r="G186" s="849">
        <v>14578.32</v>
      </c>
      <c r="H186" s="849"/>
      <c r="I186" s="849">
        <v>3644.58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3877</v>
      </c>
      <c r="B187" s="832" t="s">
        <v>3878</v>
      </c>
      <c r="C187" s="832" t="s">
        <v>2949</v>
      </c>
      <c r="D187" s="832" t="s">
        <v>3919</v>
      </c>
      <c r="E187" s="832" t="s">
        <v>3920</v>
      </c>
      <c r="F187" s="849">
        <v>1</v>
      </c>
      <c r="G187" s="849">
        <v>1146.33</v>
      </c>
      <c r="H187" s="849"/>
      <c r="I187" s="849">
        <v>1146.33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3877</v>
      </c>
      <c r="B188" s="832" t="s">
        <v>3878</v>
      </c>
      <c r="C188" s="832" t="s">
        <v>2949</v>
      </c>
      <c r="D188" s="832" t="s">
        <v>3921</v>
      </c>
      <c r="E188" s="832" t="s">
        <v>3922</v>
      </c>
      <c r="F188" s="849">
        <v>1</v>
      </c>
      <c r="G188" s="849">
        <v>359.1</v>
      </c>
      <c r="H188" s="849"/>
      <c r="I188" s="849">
        <v>359.1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3877</v>
      </c>
      <c r="B189" s="832" t="s">
        <v>3878</v>
      </c>
      <c r="C189" s="832" t="s">
        <v>2949</v>
      </c>
      <c r="D189" s="832" t="s">
        <v>3923</v>
      </c>
      <c r="E189" s="832" t="s">
        <v>3924</v>
      </c>
      <c r="F189" s="849">
        <v>1</v>
      </c>
      <c r="G189" s="849">
        <v>16831.689999999999</v>
      </c>
      <c r="H189" s="849"/>
      <c r="I189" s="849">
        <v>16831.689999999999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3877</v>
      </c>
      <c r="B190" s="832" t="s">
        <v>3878</v>
      </c>
      <c r="C190" s="832" t="s">
        <v>2949</v>
      </c>
      <c r="D190" s="832" t="s">
        <v>3925</v>
      </c>
      <c r="E190" s="832" t="s">
        <v>3926</v>
      </c>
      <c r="F190" s="849"/>
      <c r="G190" s="849"/>
      <c r="H190" s="849"/>
      <c r="I190" s="849"/>
      <c r="J190" s="849">
        <v>1</v>
      </c>
      <c r="K190" s="849">
        <v>6587.13</v>
      </c>
      <c r="L190" s="849">
        <v>1</v>
      </c>
      <c r="M190" s="849">
        <v>6587.13</v>
      </c>
      <c r="N190" s="849"/>
      <c r="O190" s="849"/>
      <c r="P190" s="837"/>
      <c r="Q190" s="850"/>
    </row>
    <row r="191" spans="1:17" ht="14.4" customHeight="1" x14ac:dyDescent="0.3">
      <c r="A191" s="831" t="s">
        <v>3877</v>
      </c>
      <c r="B191" s="832" t="s">
        <v>3878</v>
      </c>
      <c r="C191" s="832" t="s">
        <v>2949</v>
      </c>
      <c r="D191" s="832" t="s">
        <v>3927</v>
      </c>
      <c r="E191" s="832" t="s">
        <v>3928</v>
      </c>
      <c r="F191" s="849">
        <v>1</v>
      </c>
      <c r="G191" s="849">
        <v>1841.62</v>
      </c>
      <c r="H191" s="849"/>
      <c r="I191" s="849">
        <v>1841.62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3877</v>
      </c>
      <c r="B192" s="832" t="s">
        <v>3878</v>
      </c>
      <c r="C192" s="832" t="s">
        <v>2949</v>
      </c>
      <c r="D192" s="832" t="s">
        <v>3929</v>
      </c>
      <c r="E192" s="832" t="s">
        <v>3930</v>
      </c>
      <c r="F192" s="849">
        <v>1</v>
      </c>
      <c r="G192" s="849">
        <v>26500.21</v>
      </c>
      <c r="H192" s="849"/>
      <c r="I192" s="849">
        <v>26500.21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3877</v>
      </c>
      <c r="B193" s="832" t="s">
        <v>3878</v>
      </c>
      <c r="C193" s="832" t="s">
        <v>2949</v>
      </c>
      <c r="D193" s="832" t="s">
        <v>3931</v>
      </c>
      <c r="E193" s="832" t="s">
        <v>3932</v>
      </c>
      <c r="F193" s="849">
        <v>1</v>
      </c>
      <c r="G193" s="849">
        <v>380.86</v>
      </c>
      <c r="H193" s="849">
        <v>1</v>
      </c>
      <c r="I193" s="849">
        <v>380.86</v>
      </c>
      <c r="J193" s="849">
        <v>1</v>
      </c>
      <c r="K193" s="849">
        <v>380.86</v>
      </c>
      <c r="L193" s="849">
        <v>1</v>
      </c>
      <c r="M193" s="849">
        <v>380.86</v>
      </c>
      <c r="N193" s="849"/>
      <c r="O193" s="849"/>
      <c r="P193" s="837"/>
      <c r="Q193" s="850"/>
    </row>
    <row r="194" spans="1:17" ht="14.4" customHeight="1" x14ac:dyDescent="0.3">
      <c r="A194" s="831" t="s">
        <v>3877</v>
      </c>
      <c r="B194" s="832" t="s">
        <v>3878</v>
      </c>
      <c r="C194" s="832" t="s">
        <v>2949</v>
      </c>
      <c r="D194" s="832" t="s">
        <v>3933</v>
      </c>
      <c r="E194" s="832" t="s">
        <v>3934</v>
      </c>
      <c r="F194" s="849">
        <v>1</v>
      </c>
      <c r="G194" s="849">
        <v>5424</v>
      </c>
      <c r="H194" s="849"/>
      <c r="I194" s="849">
        <v>5424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3877</v>
      </c>
      <c r="B195" s="832" t="s">
        <v>3878</v>
      </c>
      <c r="C195" s="832" t="s">
        <v>2919</v>
      </c>
      <c r="D195" s="832" t="s">
        <v>3935</v>
      </c>
      <c r="E195" s="832" t="s">
        <v>3936</v>
      </c>
      <c r="F195" s="849">
        <v>1</v>
      </c>
      <c r="G195" s="849">
        <v>155</v>
      </c>
      <c r="H195" s="849">
        <v>1</v>
      </c>
      <c r="I195" s="849">
        <v>155</v>
      </c>
      <c r="J195" s="849">
        <v>1</v>
      </c>
      <c r="K195" s="849">
        <v>155</v>
      </c>
      <c r="L195" s="849">
        <v>1</v>
      </c>
      <c r="M195" s="849">
        <v>155</v>
      </c>
      <c r="N195" s="849"/>
      <c r="O195" s="849"/>
      <c r="P195" s="837"/>
      <c r="Q195" s="850"/>
    </row>
    <row r="196" spans="1:17" ht="14.4" customHeight="1" x14ac:dyDescent="0.3">
      <c r="A196" s="831" t="s">
        <v>3877</v>
      </c>
      <c r="B196" s="832" t="s">
        <v>3878</v>
      </c>
      <c r="C196" s="832" t="s">
        <v>2919</v>
      </c>
      <c r="D196" s="832" t="s">
        <v>3935</v>
      </c>
      <c r="E196" s="832" t="s">
        <v>3937</v>
      </c>
      <c r="F196" s="849">
        <v>1</v>
      </c>
      <c r="G196" s="849">
        <v>155</v>
      </c>
      <c r="H196" s="849">
        <v>1</v>
      </c>
      <c r="I196" s="849">
        <v>155</v>
      </c>
      <c r="J196" s="849">
        <v>1</v>
      </c>
      <c r="K196" s="849">
        <v>155</v>
      </c>
      <c r="L196" s="849">
        <v>1</v>
      </c>
      <c r="M196" s="849">
        <v>155</v>
      </c>
      <c r="N196" s="849"/>
      <c r="O196" s="849"/>
      <c r="P196" s="837"/>
      <c r="Q196" s="850"/>
    </row>
    <row r="197" spans="1:17" ht="14.4" customHeight="1" x14ac:dyDescent="0.3">
      <c r="A197" s="831" t="s">
        <v>3877</v>
      </c>
      <c r="B197" s="832" t="s">
        <v>3878</v>
      </c>
      <c r="C197" s="832" t="s">
        <v>2919</v>
      </c>
      <c r="D197" s="832" t="s">
        <v>3938</v>
      </c>
      <c r="E197" s="832" t="s">
        <v>3939</v>
      </c>
      <c r="F197" s="849">
        <v>1</v>
      </c>
      <c r="G197" s="849">
        <v>187</v>
      </c>
      <c r="H197" s="849"/>
      <c r="I197" s="849">
        <v>187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3877</v>
      </c>
      <c r="B198" s="832" t="s">
        <v>3878</v>
      </c>
      <c r="C198" s="832" t="s">
        <v>2919</v>
      </c>
      <c r="D198" s="832" t="s">
        <v>3940</v>
      </c>
      <c r="E198" s="832" t="s">
        <v>3941</v>
      </c>
      <c r="F198" s="849">
        <v>1</v>
      </c>
      <c r="G198" s="849">
        <v>223</v>
      </c>
      <c r="H198" s="849">
        <v>7.6923076923076927E-2</v>
      </c>
      <c r="I198" s="849">
        <v>223</v>
      </c>
      <c r="J198" s="849">
        <v>13</v>
      </c>
      <c r="K198" s="849">
        <v>2899</v>
      </c>
      <c r="L198" s="849">
        <v>1</v>
      </c>
      <c r="M198" s="849">
        <v>223</v>
      </c>
      <c r="N198" s="849">
        <v>1</v>
      </c>
      <c r="O198" s="849">
        <v>224</v>
      </c>
      <c r="P198" s="837">
        <v>7.7268023456364257E-2</v>
      </c>
      <c r="Q198" s="850">
        <v>224</v>
      </c>
    </row>
    <row r="199" spans="1:17" ht="14.4" customHeight="1" x14ac:dyDescent="0.3">
      <c r="A199" s="831" t="s">
        <v>3877</v>
      </c>
      <c r="B199" s="832" t="s">
        <v>3878</v>
      </c>
      <c r="C199" s="832" t="s">
        <v>2919</v>
      </c>
      <c r="D199" s="832" t="s">
        <v>3940</v>
      </c>
      <c r="E199" s="832" t="s">
        <v>3942</v>
      </c>
      <c r="F199" s="849">
        <v>16</v>
      </c>
      <c r="G199" s="849">
        <v>3568</v>
      </c>
      <c r="H199" s="849">
        <v>8</v>
      </c>
      <c r="I199" s="849">
        <v>223</v>
      </c>
      <c r="J199" s="849">
        <v>2</v>
      </c>
      <c r="K199" s="849">
        <v>446</v>
      </c>
      <c r="L199" s="849">
        <v>1</v>
      </c>
      <c r="M199" s="849">
        <v>223</v>
      </c>
      <c r="N199" s="849"/>
      <c r="O199" s="849"/>
      <c r="P199" s="837"/>
      <c r="Q199" s="850"/>
    </row>
    <row r="200" spans="1:17" ht="14.4" customHeight="1" x14ac:dyDescent="0.3">
      <c r="A200" s="831" t="s">
        <v>3877</v>
      </c>
      <c r="B200" s="832" t="s">
        <v>3878</v>
      </c>
      <c r="C200" s="832" t="s">
        <v>2919</v>
      </c>
      <c r="D200" s="832" t="s">
        <v>3943</v>
      </c>
      <c r="E200" s="832" t="s">
        <v>3944</v>
      </c>
      <c r="F200" s="849">
        <v>2</v>
      </c>
      <c r="G200" s="849">
        <v>450</v>
      </c>
      <c r="H200" s="849"/>
      <c r="I200" s="849">
        <v>225</v>
      </c>
      <c r="J200" s="849"/>
      <c r="K200" s="849"/>
      <c r="L200" s="849"/>
      <c r="M200" s="849"/>
      <c r="N200" s="849">
        <v>1</v>
      </c>
      <c r="O200" s="849">
        <v>226</v>
      </c>
      <c r="P200" s="837"/>
      <c r="Q200" s="850">
        <v>226</v>
      </c>
    </row>
    <row r="201" spans="1:17" ht="14.4" customHeight="1" x14ac:dyDescent="0.3">
      <c r="A201" s="831" t="s">
        <v>3877</v>
      </c>
      <c r="B201" s="832" t="s">
        <v>3878</v>
      </c>
      <c r="C201" s="832" t="s">
        <v>2919</v>
      </c>
      <c r="D201" s="832" t="s">
        <v>3945</v>
      </c>
      <c r="E201" s="832" t="s">
        <v>3946</v>
      </c>
      <c r="F201" s="849"/>
      <c r="G201" s="849"/>
      <c r="H201" s="849"/>
      <c r="I201" s="849"/>
      <c r="J201" s="849"/>
      <c r="K201" s="849"/>
      <c r="L201" s="849"/>
      <c r="M201" s="849"/>
      <c r="N201" s="849">
        <v>6</v>
      </c>
      <c r="O201" s="849">
        <v>1596</v>
      </c>
      <c r="P201" s="837"/>
      <c r="Q201" s="850">
        <v>266</v>
      </c>
    </row>
    <row r="202" spans="1:17" ht="14.4" customHeight="1" x14ac:dyDescent="0.3">
      <c r="A202" s="831" t="s">
        <v>3877</v>
      </c>
      <c r="B202" s="832" t="s">
        <v>3878</v>
      </c>
      <c r="C202" s="832" t="s">
        <v>2919</v>
      </c>
      <c r="D202" s="832" t="s">
        <v>3947</v>
      </c>
      <c r="E202" s="832" t="s">
        <v>3948</v>
      </c>
      <c r="F202" s="849">
        <v>1</v>
      </c>
      <c r="G202" s="849">
        <v>13844</v>
      </c>
      <c r="H202" s="849"/>
      <c r="I202" s="849">
        <v>13844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3877</v>
      </c>
      <c r="B203" s="832" t="s">
        <v>3878</v>
      </c>
      <c r="C203" s="832" t="s">
        <v>2919</v>
      </c>
      <c r="D203" s="832" t="s">
        <v>3949</v>
      </c>
      <c r="E203" s="832" t="s">
        <v>3950</v>
      </c>
      <c r="F203" s="849">
        <v>1</v>
      </c>
      <c r="G203" s="849">
        <v>4164</v>
      </c>
      <c r="H203" s="849"/>
      <c r="I203" s="849">
        <v>4164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3877</v>
      </c>
      <c r="B204" s="832" t="s">
        <v>3878</v>
      </c>
      <c r="C204" s="832" t="s">
        <v>2919</v>
      </c>
      <c r="D204" s="832" t="s">
        <v>3949</v>
      </c>
      <c r="E204" s="832" t="s">
        <v>3951</v>
      </c>
      <c r="F204" s="849"/>
      <c r="G204" s="849"/>
      <c r="H204" s="849"/>
      <c r="I204" s="849"/>
      <c r="J204" s="849">
        <v>1</v>
      </c>
      <c r="K204" s="849">
        <v>4164</v>
      </c>
      <c r="L204" s="849">
        <v>1</v>
      </c>
      <c r="M204" s="849">
        <v>4164</v>
      </c>
      <c r="N204" s="849">
        <v>1</v>
      </c>
      <c r="O204" s="849">
        <v>4166</v>
      </c>
      <c r="P204" s="837">
        <v>1.0004803073967339</v>
      </c>
      <c r="Q204" s="850">
        <v>4166</v>
      </c>
    </row>
    <row r="205" spans="1:17" ht="14.4" customHeight="1" x14ac:dyDescent="0.3">
      <c r="A205" s="831" t="s">
        <v>3877</v>
      </c>
      <c r="B205" s="832" t="s">
        <v>3878</v>
      </c>
      <c r="C205" s="832" t="s">
        <v>2919</v>
      </c>
      <c r="D205" s="832" t="s">
        <v>3952</v>
      </c>
      <c r="E205" s="832" t="s">
        <v>3953</v>
      </c>
      <c r="F205" s="849">
        <v>1</v>
      </c>
      <c r="G205" s="849">
        <v>283</v>
      </c>
      <c r="H205" s="849">
        <v>1</v>
      </c>
      <c r="I205" s="849">
        <v>283</v>
      </c>
      <c r="J205" s="849">
        <v>1</v>
      </c>
      <c r="K205" s="849">
        <v>283</v>
      </c>
      <c r="L205" s="849">
        <v>1</v>
      </c>
      <c r="M205" s="849">
        <v>283</v>
      </c>
      <c r="N205" s="849"/>
      <c r="O205" s="849"/>
      <c r="P205" s="837"/>
      <c r="Q205" s="850"/>
    </row>
    <row r="206" spans="1:17" ht="14.4" customHeight="1" x14ac:dyDescent="0.3">
      <c r="A206" s="831" t="s">
        <v>3877</v>
      </c>
      <c r="B206" s="832" t="s">
        <v>3878</v>
      </c>
      <c r="C206" s="832" t="s">
        <v>2919</v>
      </c>
      <c r="D206" s="832" t="s">
        <v>3952</v>
      </c>
      <c r="E206" s="832" t="s">
        <v>3954</v>
      </c>
      <c r="F206" s="849">
        <v>1</v>
      </c>
      <c r="G206" s="849">
        <v>283</v>
      </c>
      <c r="H206" s="849">
        <v>1</v>
      </c>
      <c r="I206" s="849">
        <v>283</v>
      </c>
      <c r="J206" s="849">
        <v>1</v>
      </c>
      <c r="K206" s="849">
        <v>283</v>
      </c>
      <c r="L206" s="849">
        <v>1</v>
      </c>
      <c r="M206" s="849">
        <v>283</v>
      </c>
      <c r="N206" s="849"/>
      <c r="O206" s="849"/>
      <c r="P206" s="837"/>
      <c r="Q206" s="850"/>
    </row>
    <row r="207" spans="1:17" ht="14.4" customHeight="1" x14ac:dyDescent="0.3">
      <c r="A207" s="831" t="s">
        <v>3877</v>
      </c>
      <c r="B207" s="832" t="s">
        <v>3878</v>
      </c>
      <c r="C207" s="832" t="s">
        <v>2919</v>
      </c>
      <c r="D207" s="832" t="s">
        <v>3955</v>
      </c>
      <c r="E207" s="832" t="s">
        <v>3956</v>
      </c>
      <c r="F207" s="849"/>
      <c r="G207" s="849"/>
      <c r="H207" s="849"/>
      <c r="I207" s="849"/>
      <c r="J207" s="849">
        <v>2</v>
      </c>
      <c r="K207" s="849">
        <v>12640</v>
      </c>
      <c r="L207" s="849">
        <v>1</v>
      </c>
      <c r="M207" s="849">
        <v>6320</v>
      </c>
      <c r="N207" s="849"/>
      <c r="O207" s="849"/>
      <c r="P207" s="837"/>
      <c r="Q207" s="850"/>
    </row>
    <row r="208" spans="1:17" ht="14.4" customHeight="1" x14ac:dyDescent="0.3">
      <c r="A208" s="831" t="s">
        <v>3877</v>
      </c>
      <c r="B208" s="832" t="s">
        <v>3878</v>
      </c>
      <c r="C208" s="832" t="s">
        <v>2919</v>
      </c>
      <c r="D208" s="832" t="s">
        <v>3957</v>
      </c>
      <c r="E208" s="832" t="s">
        <v>3958</v>
      </c>
      <c r="F208" s="849">
        <v>2</v>
      </c>
      <c r="G208" s="849">
        <v>7720</v>
      </c>
      <c r="H208" s="849"/>
      <c r="I208" s="849">
        <v>3860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3877</v>
      </c>
      <c r="B209" s="832" t="s">
        <v>3878</v>
      </c>
      <c r="C209" s="832" t="s">
        <v>2919</v>
      </c>
      <c r="D209" s="832" t="s">
        <v>3957</v>
      </c>
      <c r="E209" s="832" t="s">
        <v>3959</v>
      </c>
      <c r="F209" s="849">
        <v>2</v>
      </c>
      <c r="G209" s="849">
        <v>7720</v>
      </c>
      <c r="H209" s="849"/>
      <c r="I209" s="849">
        <v>3860</v>
      </c>
      <c r="J209" s="849"/>
      <c r="K209" s="849"/>
      <c r="L209" s="849"/>
      <c r="M209" s="849"/>
      <c r="N209" s="849">
        <v>2</v>
      </c>
      <c r="O209" s="849">
        <v>7724</v>
      </c>
      <c r="P209" s="837"/>
      <c r="Q209" s="850">
        <v>3862</v>
      </c>
    </row>
    <row r="210" spans="1:17" ht="14.4" customHeight="1" x14ac:dyDescent="0.3">
      <c r="A210" s="831" t="s">
        <v>3877</v>
      </c>
      <c r="B210" s="832" t="s">
        <v>3878</v>
      </c>
      <c r="C210" s="832" t="s">
        <v>2919</v>
      </c>
      <c r="D210" s="832" t="s">
        <v>3960</v>
      </c>
      <c r="E210" s="832" t="s">
        <v>3961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10424</v>
      </c>
      <c r="P210" s="837"/>
      <c r="Q210" s="850">
        <v>5212</v>
      </c>
    </row>
    <row r="211" spans="1:17" ht="14.4" customHeight="1" x14ac:dyDescent="0.3">
      <c r="A211" s="831" t="s">
        <v>3877</v>
      </c>
      <c r="B211" s="832" t="s">
        <v>3878</v>
      </c>
      <c r="C211" s="832" t="s">
        <v>2919</v>
      </c>
      <c r="D211" s="832" t="s">
        <v>3962</v>
      </c>
      <c r="E211" s="832" t="s">
        <v>3963</v>
      </c>
      <c r="F211" s="849">
        <v>1</v>
      </c>
      <c r="G211" s="849">
        <v>7925</v>
      </c>
      <c r="H211" s="849"/>
      <c r="I211" s="849">
        <v>7925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3877</v>
      </c>
      <c r="B212" s="832" t="s">
        <v>3878</v>
      </c>
      <c r="C212" s="832" t="s">
        <v>2919</v>
      </c>
      <c r="D212" s="832" t="s">
        <v>3964</v>
      </c>
      <c r="E212" s="832" t="s">
        <v>3965</v>
      </c>
      <c r="F212" s="849"/>
      <c r="G212" s="849"/>
      <c r="H212" s="849"/>
      <c r="I212" s="849"/>
      <c r="J212" s="849">
        <v>1</v>
      </c>
      <c r="K212" s="849">
        <v>1702</v>
      </c>
      <c r="L212" s="849">
        <v>1</v>
      </c>
      <c r="M212" s="849">
        <v>1702</v>
      </c>
      <c r="N212" s="849"/>
      <c r="O212" s="849"/>
      <c r="P212" s="837"/>
      <c r="Q212" s="850"/>
    </row>
    <row r="213" spans="1:17" ht="14.4" customHeight="1" x14ac:dyDescent="0.3">
      <c r="A213" s="831" t="s">
        <v>3877</v>
      </c>
      <c r="B213" s="832" t="s">
        <v>3878</v>
      </c>
      <c r="C213" s="832" t="s">
        <v>2919</v>
      </c>
      <c r="D213" s="832" t="s">
        <v>3966</v>
      </c>
      <c r="E213" s="832" t="s">
        <v>3967</v>
      </c>
      <c r="F213" s="849">
        <v>4</v>
      </c>
      <c r="G213" s="849">
        <v>5172</v>
      </c>
      <c r="H213" s="849">
        <v>1.9984544049459041</v>
      </c>
      <c r="I213" s="849">
        <v>1293</v>
      </c>
      <c r="J213" s="849">
        <v>2</v>
      </c>
      <c r="K213" s="849">
        <v>2588</v>
      </c>
      <c r="L213" s="849">
        <v>1</v>
      </c>
      <c r="M213" s="849">
        <v>1294</v>
      </c>
      <c r="N213" s="849">
        <v>1</v>
      </c>
      <c r="O213" s="849">
        <v>1294</v>
      </c>
      <c r="P213" s="837">
        <v>0.5</v>
      </c>
      <c r="Q213" s="850">
        <v>1294</v>
      </c>
    </row>
    <row r="214" spans="1:17" ht="14.4" customHeight="1" x14ac:dyDescent="0.3">
      <c r="A214" s="831" t="s">
        <v>3877</v>
      </c>
      <c r="B214" s="832" t="s">
        <v>3878</v>
      </c>
      <c r="C214" s="832" t="s">
        <v>2919</v>
      </c>
      <c r="D214" s="832" t="s">
        <v>3966</v>
      </c>
      <c r="E214" s="832" t="s">
        <v>3968</v>
      </c>
      <c r="F214" s="849">
        <v>5</v>
      </c>
      <c r="G214" s="849">
        <v>6465</v>
      </c>
      <c r="H214" s="849">
        <v>2.4980680061823803</v>
      </c>
      <c r="I214" s="849">
        <v>1293</v>
      </c>
      <c r="J214" s="849">
        <v>2</v>
      </c>
      <c r="K214" s="849">
        <v>2588</v>
      </c>
      <c r="L214" s="849">
        <v>1</v>
      </c>
      <c r="M214" s="849">
        <v>1294</v>
      </c>
      <c r="N214" s="849">
        <v>2</v>
      </c>
      <c r="O214" s="849">
        <v>2588</v>
      </c>
      <c r="P214" s="837">
        <v>1</v>
      </c>
      <c r="Q214" s="850">
        <v>1294</v>
      </c>
    </row>
    <row r="215" spans="1:17" ht="14.4" customHeight="1" x14ac:dyDescent="0.3">
      <c r="A215" s="831" t="s">
        <v>3877</v>
      </c>
      <c r="B215" s="832" t="s">
        <v>3878</v>
      </c>
      <c r="C215" s="832" t="s">
        <v>2919</v>
      </c>
      <c r="D215" s="832" t="s">
        <v>3969</v>
      </c>
      <c r="E215" s="832" t="s">
        <v>3970</v>
      </c>
      <c r="F215" s="849">
        <v>1</v>
      </c>
      <c r="G215" s="849">
        <v>1177</v>
      </c>
      <c r="H215" s="849">
        <v>0.49957555178268254</v>
      </c>
      <c r="I215" s="849">
        <v>1177</v>
      </c>
      <c r="J215" s="849">
        <v>2</v>
      </c>
      <c r="K215" s="849">
        <v>2356</v>
      </c>
      <c r="L215" s="849">
        <v>1</v>
      </c>
      <c r="M215" s="849">
        <v>1178</v>
      </c>
      <c r="N215" s="849"/>
      <c r="O215" s="849"/>
      <c r="P215" s="837"/>
      <c r="Q215" s="850"/>
    </row>
    <row r="216" spans="1:17" ht="14.4" customHeight="1" x14ac:dyDescent="0.3">
      <c r="A216" s="831" t="s">
        <v>3877</v>
      </c>
      <c r="B216" s="832" t="s">
        <v>3878</v>
      </c>
      <c r="C216" s="832" t="s">
        <v>2919</v>
      </c>
      <c r="D216" s="832" t="s">
        <v>3969</v>
      </c>
      <c r="E216" s="832" t="s">
        <v>3971</v>
      </c>
      <c r="F216" s="849">
        <v>4</v>
      </c>
      <c r="G216" s="849">
        <v>4708</v>
      </c>
      <c r="H216" s="849"/>
      <c r="I216" s="849">
        <v>1177</v>
      </c>
      <c r="J216" s="849"/>
      <c r="K216" s="849"/>
      <c r="L216" s="849"/>
      <c r="M216" s="849"/>
      <c r="N216" s="849">
        <v>2</v>
      </c>
      <c r="O216" s="849">
        <v>2356</v>
      </c>
      <c r="P216" s="837"/>
      <c r="Q216" s="850">
        <v>1178</v>
      </c>
    </row>
    <row r="217" spans="1:17" ht="14.4" customHeight="1" x14ac:dyDescent="0.3">
      <c r="A217" s="831" t="s">
        <v>3877</v>
      </c>
      <c r="B217" s="832" t="s">
        <v>3878</v>
      </c>
      <c r="C217" s="832" t="s">
        <v>2919</v>
      </c>
      <c r="D217" s="832" t="s">
        <v>3972</v>
      </c>
      <c r="E217" s="832" t="s">
        <v>3973</v>
      </c>
      <c r="F217" s="849">
        <v>1</v>
      </c>
      <c r="G217" s="849">
        <v>5157</v>
      </c>
      <c r="H217" s="849">
        <v>0.25</v>
      </c>
      <c r="I217" s="849">
        <v>5157</v>
      </c>
      <c r="J217" s="849">
        <v>4</v>
      </c>
      <c r="K217" s="849">
        <v>20628</v>
      </c>
      <c r="L217" s="849">
        <v>1</v>
      </c>
      <c r="M217" s="849">
        <v>5157</v>
      </c>
      <c r="N217" s="849">
        <v>1</v>
      </c>
      <c r="O217" s="849">
        <v>5158</v>
      </c>
      <c r="P217" s="837">
        <v>0.25004847779716888</v>
      </c>
      <c r="Q217" s="850">
        <v>5158</v>
      </c>
    </row>
    <row r="218" spans="1:17" ht="14.4" customHeight="1" x14ac:dyDescent="0.3">
      <c r="A218" s="831" t="s">
        <v>3877</v>
      </c>
      <c r="B218" s="832" t="s">
        <v>3878</v>
      </c>
      <c r="C218" s="832" t="s">
        <v>2919</v>
      </c>
      <c r="D218" s="832" t="s">
        <v>3972</v>
      </c>
      <c r="E218" s="832" t="s">
        <v>3974</v>
      </c>
      <c r="F218" s="849">
        <v>2</v>
      </c>
      <c r="G218" s="849">
        <v>10314</v>
      </c>
      <c r="H218" s="849"/>
      <c r="I218" s="849">
        <v>5157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3877</v>
      </c>
      <c r="B219" s="832" t="s">
        <v>3878</v>
      </c>
      <c r="C219" s="832" t="s">
        <v>2919</v>
      </c>
      <c r="D219" s="832" t="s">
        <v>3975</v>
      </c>
      <c r="E219" s="832" t="s">
        <v>3976</v>
      </c>
      <c r="F219" s="849">
        <v>1</v>
      </c>
      <c r="G219" s="849">
        <v>800</v>
      </c>
      <c r="H219" s="849"/>
      <c r="I219" s="849">
        <v>800</v>
      </c>
      <c r="J219" s="849"/>
      <c r="K219" s="849"/>
      <c r="L219" s="849"/>
      <c r="M219" s="849"/>
      <c r="N219" s="849">
        <v>2</v>
      </c>
      <c r="O219" s="849">
        <v>1604</v>
      </c>
      <c r="P219" s="837"/>
      <c r="Q219" s="850">
        <v>802</v>
      </c>
    </row>
    <row r="220" spans="1:17" ht="14.4" customHeight="1" x14ac:dyDescent="0.3">
      <c r="A220" s="831" t="s">
        <v>3877</v>
      </c>
      <c r="B220" s="832" t="s">
        <v>3878</v>
      </c>
      <c r="C220" s="832" t="s">
        <v>2919</v>
      </c>
      <c r="D220" s="832" t="s">
        <v>3977</v>
      </c>
      <c r="E220" s="832" t="s">
        <v>3978</v>
      </c>
      <c r="F220" s="849">
        <v>5</v>
      </c>
      <c r="G220" s="849">
        <v>885</v>
      </c>
      <c r="H220" s="849">
        <v>0.45454545454545453</v>
      </c>
      <c r="I220" s="849">
        <v>177</v>
      </c>
      <c r="J220" s="849">
        <v>11</v>
      </c>
      <c r="K220" s="849">
        <v>1947</v>
      </c>
      <c r="L220" s="849">
        <v>1</v>
      </c>
      <c r="M220" s="849">
        <v>177</v>
      </c>
      <c r="N220" s="849">
        <v>9</v>
      </c>
      <c r="O220" s="849">
        <v>1602</v>
      </c>
      <c r="P220" s="837">
        <v>0.82280431432973811</v>
      </c>
      <c r="Q220" s="850">
        <v>178</v>
      </c>
    </row>
    <row r="221" spans="1:17" ht="14.4" customHeight="1" x14ac:dyDescent="0.3">
      <c r="A221" s="831" t="s">
        <v>3877</v>
      </c>
      <c r="B221" s="832" t="s">
        <v>3878</v>
      </c>
      <c r="C221" s="832" t="s">
        <v>2919</v>
      </c>
      <c r="D221" s="832" t="s">
        <v>3977</v>
      </c>
      <c r="E221" s="832" t="s">
        <v>3979</v>
      </c>
      <c r="F221" s="849">
        <v>131</v>
      </c>
      <c r="G221" s="849">
        <v>23187</v>
      </c>
      <c r="H221" s="849">
        <v>1.0234375</v>
      </c>
      <c r="I221" s="849">
        <v>177</v>
      </c>
      <c r="J221" s="849">
        <v>128</v>
      </c>
      <c r="K221" s="849">
        <v>22656</v>
      </c>
      <c r="L221" s="849">
        <v>1</v>
      </c>
      <c r="M221" s="849">
        <v>177</v>
      </c>
      <c r="N221" s="849">
        <v>131</v>
      </c>
      <c r="O221" s="849">
        <v>23318</v>
      </c>
      <c r="P221" s="837">
        <v>1.0292196327683616</v>
      </c>
      <c r="Q221" s="850">
        <v>178</v>
      </c>
    </row>
    <row r="222" spans="1:17" ht="14.4" customHeight="1" x14ac:dyDescent="0.3">
      <c r="A222" s="831" t="s">
        <v>3877</v>
      </c>
      <c r="B222" s="832" t="s">
        <v>3878</v>
      </c>
      <c r="C222" s="832" t="s">
        <v>2919</v>
      </c>
      <c r="D222" s="832" t="s">
        <v>3980</v>
      </c>
      <c r="E222" s="832" t="s">
        <v>3981</v>
      </c>
      <c r="F222" s="849">
        <v>11</v>
      </c>
      <c r="G222" s="849">
        <v>22528</v>
      </c>
      <c r="H222" s="849">
        <v>0.47802745772062727</v>
      </c>
      <c r="I222" s="849">
        <v>2048</v>
      </c>
      <c r="J222" s="849">
        <v>23</v>
      </c>
      <c r="K222" s="849">
        <v>47127</v>
      </c>
      <c r="L222" s="849">
        <v>1</v>
      </c>
      <c r="M222" s="849">
        <v>2049</v>
      </c>
      <c r="N222" s="849">
        <v>20</v>
      </c>
      <c r="O222" s="849">
        <v>41000</v>
      </c>
      <c r="P222" s="837">
        <v>0.86998960256328639</v>
      </c>
      <c r="Q222" s="850">
        <v>2050</v>
      </c>
    </row>
    <row r="223" spans="1:17" ht="14.4" customHeight="1" x14ac:dyDescent="0.3">
      <c r="A223" s="831" t="s">
        <v>3877</v>
      </c>
      <c r="B223" s="832" t="s">
        <v>3878</v>
      </c>
      <c r="C223" s="832" t="s">
        <v>2919</v>
      </c>
      <c r="D223" s="832" t="s">
        <v>3980</v>
      </c>
      <c r="E223" s="832" t="s">
        <v>3982</v>
      </c>
      <c r="F223" s="849">
        <v>5</v>
      </c>
      <c r="G223" s="849">
        <v>10240</v>
      </c>
      <c r="H223" s="849">
        <v>0.33317065235074017</v>
      </c>
      <c r="I223" s="849">
        <v>2048</v>
      </c>
      <c r="J223" s="849">
        <v>15</v>
      </c>
      <c r="K223" s="849">
        <v>30735</v>
      </c>
      <c r="L223" s="849">
        <v>1</v>
      </c>
      <c r="M223" s="849">
        <v>2049</v>
      </c>
      <c r="N223" s="849">
        <v>12</v>
      </c>
      <c r="O223" s="849">
        <v>24600</v>
      </c>
      <c r="P223" s="837">
        <v>0.80039043435822355</v>
      </c>
      <c r="Q223" s="850">
        <v>2050</v>
      </c>
    </row>
    <row r="224" spans="1:17" ht="14.4" customHeight="1" x14ac:dyDescent="0.3">
      <c r="A224" s="831" t="s">
        <v>3877</v>
      </c>
      <c r="B224" s="832" t="s">
        <v>3878</v>
      </c>
      <c r="C224" s="832" t="s">
        <v>2919</v>
      </c>
      <c r="D224" s="832" t="s">
        <v>3983</v>
      </c>
      <c r="E224" s="832" t="s">
        <v>3984</v>
      </c>
      <c r="F224" s="849">
        <v>1</v>
      </c>
      <c r="G224" s="849">
        <v>2736</v>
      </c>
      <c r="H224" s="849"/>
      <c r="I224" s="849">
        <v>2736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3877</v>
      </c>
      <c r="B225" s="832" t="s">
        <v>3878</v>
      </c>
      <c r="C225" s="832" t="s">
        <v>2919</v>
      </c>
      <c r="D225" s="832" t="s">
        <v>3985</v>
      </c>
      <c r="E225" s="832" t="s">
        <v>3986</v>
      </c>
      <c r="F225" s="849">
        <v>1</v>
      </c>
      <c r="G225" s="849">
        <v>2113</v>
      </c>
      <c r="H225" s="849"/>
      <c r="I225" s="849">
        <v>2113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3877</v>
      </c>
      <c r="B226" s="832" t="s">
        <v>3878</v>
      </c>
      <c r="C226" s="832" t="s">
        <v>2919</v>
      </c>
      <c r="D226" s="832" t="s">
        <v>3987</v>
      </c>
      <c r="E226" s="832" t="s">
        <v>3988</v>
      </c>
      <c r="F226" s="849"/>
      <c r="G226" s="849"/>
      <c r="H226" s="849"/>
      <c r="I226" s="849"/>
      <c r="J226" s="849"/>
      <c r="K226" s="849"/>
      <c r="L226" s="849"/>
      <c r="M226" s="849"/>
      <c r="N226" s="849">
        <v>1</v>
      </c>
      <c r="O226" s="849">
        <v>155</v>
      </c>
      <c r="P226" s="837"/>
      <c r="Q226" s="850">
        <v>155</v>
      </c>
    </row>
    <row r="227" spans="1:17" ht="14.4" customHeight="1" x14ac:dyDescent="0.3">
      <c r="A227" s="831" t="s">
        <v>3877</v>
      </c>
      <c r="B227" s="832" t="s">
        <v>3878</v>
      </c>
      <c r="C227" s="832" t="s">
        <v>2919</v>
      </c>
      <c r="D227" s="832" t="s">
        <v>3987</v>
      </c>
      <c r="E227" s="832" t="s">
        <v>3989</v>
      </c>
      <c r="F227" s="849">
        <v>2</v>
      </c>
      <c r="G227" s="849">
        <v>310</v>
      </c>
      <c r="H227" s="849"/>
      <c r="I227" s="849">
        <v>155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3877</v>
      </c>
      <c r="B228" s="832" t="s">
        <v>3878</v>
      </c>
      <c r="C228" s="832" t="s">
        <v>2919</v>
      </c>
      <c r="D228" s="832" t="s">
        <v>3990</v>
      </c>
      <c r="E228" s="832" t="s">
        <v>3991</v>
      </c>
      <c r="F228" s="849">
        <v>2</v>
      </c>
      <c r="G228" s="849">
        <v>398</v>
      </c>
      <c r="H228" s="849">
        <v>2</v>
      </c>
      <c r="I228" s="849">
        <v>199</v>
      </c>
      <c r="J228" s="849">
        <v>1</v>
      </c>
      <c r="K228" s="849">
        <v>199</v>
      </c>
      <c r="L228" s="849">
        <v>1</v>
      </c>
      <c r="M228" s="849">
        <v>199</v>
      </c>
      <c r="N228" s="849"/>
      <c r="O228" s="849"/>
      <c r="P228" s="837"/>
      <c r="Q228" s="850"/>
    </row>
    <row r="229" spans="1:17" ht="14.4" customHeight="1" x14ac:dyDescent="0.3">
      <c r="A229" s="831" t="s">
        <v>3877</v>
      </c>
      <c r="B229" s="832" t="s">
        <v>3878</v>
      </c>
      <c r="C229" s="832" t="s">
        <v>2919</v>
      </c>
      <c r="D229" s="832" t="s">
        <v>3992</v>
      </c>
      <c r="E229" s="832" t="s">
        <v>3993</v>
      </c>
      <c r="F229" s="849">
        <v>15</v>
      </c>
      <c r="G229" s="849">
        <v>3060</v>
      </c>
      <c r="H229" s="849">
        <v>0.3</v>
      </c>
      <c r="I229" s="849">
        <v>204</v>
      </c>
      <c r="J229" s="849">
        <v>50</v>
      </c>
      <c r="K229" s="849">
        <v>10200</v>
      </c>
      <c r="L229" s="849">
        <v>1</v>
      </c>
      <c r="M229" s="849">
        <v>204</v>
      </c>
      <c r="N229" s="849">
        <v>2</v>
      </c>
      <c r="O229" s="849">
        <v>410</v>
      </c>
      <c r="P229" s="837">
        <v>4.0196078431372552E-2</v>
      </c>
      <c r="Q229" s="850">
        <v>205</v>
      </c>
    </row>
    <row r="230" spans="1:17" ht="14.4" customHeight="1" x14ac:dyDescent="0.3">
      <c r="A230" s="831" t="s">
        <v>3877</v>
      </c>
      <c r="B230" s="832" t="s">
        <v>3878</v>
      </c>
      <c r="C230" s="832" t="s">
        <v>2919</v>
      </c>
      <c r="D230" s="832" t="s">
        <v>3992</v>
      </c>
      <c r="E230" s="832" t="s">
        <v>3994</v>
      </c>
      <c r="F230" s="849">
        <v>36</v>
      </c>
      <c r="G230" s="849">
        <v>7344</v>
      </c>
      <c r="H230" s="849">
        <v>2.7692307692307692</v>
      </c>
      <c r="I230" s="849">
        <v>204</v>
      </c>
      <c r="J230" s="849">
        <v>13</v>
      </c>
      <c r="K230" s="849">
        <v>2652</v>
      </c>
      <c r="L230" s="849">
        <v>1</v>
      </c>
      <c r="M230" s="849">
        <v>204</v>
      </c>
      <c r="N230" s="849"/>
      <c r="O230" s="849"/>
      <c r="P230" s="837"/>
      <c r="Q230" s="850"/>
    </row>
    <row r="231" spans="1:17" ht="14.4" customHeight="1" x14ac:dyDescent="0.3">
      <c r="A231" s="831" t="s">
        <v>3877</v>
      </c>
      <c r="B231" s="832" t="s">
        <v>3878</v>
      </c>
      <c r="C231" s="832" t="s">
        <v>2919</v>
      </c>
      <c r="D231" s="832" t="s">
        <v>3995</v>
      </c>
      <c r="E231" s="832" t="s">
        <v>3996</v>
      </c>
      <c r="F231" s="849">
        <v>1</v>
      </c>
      <c r="G231" s="849">
        <v>436</v>
      </c>
      <c r="H231" s="849">
        <v>1</v>
      </c>
      <c r="I231" s="849">
        <v>436</v>
      </c>
      <c r="J231" s="849">
        <v>1</v>
      </c>
      <c r="K231" s="849">
        <v>436</v>
      </c>
      <c r="L231" s="849">
        <v>1</v>
      </c>
      <c r="M231" s="849">
        <v>436</v>
      </c>
      <c r="N231" s="849"/>
      <c r="O231" s="849"/>
      <c r="P231" s="837"/>
      <c r="Q231" s="850"/>
    </row>
    <row r="232" spans="1:17" ht="14.4" customHeight="1" x14ac:dyDescent="0.3">
      <c r="A232" s="831" t="s">
        <v>3877</v>
      </c>
      <c r="B232" s="832" t="s">
        <v>3878</v>
      </c>
      <c r="C232" s="832" t="s">
        <v>2919</v>
      </c>
      <c r="D232" s="832" t="s">
        <v>3995</v>
      </c>
      <c r="E232" s="832" t="s">
        <v>3997</v>
      </c>
      <c r="F232" s="849"/>
      <c r="G232" s="849"/>
      <c r="H232" s="849"/>
      <c r="I232" s="849"/>
      <c r="J232" s="849">
        <v>2</v>
      </c>
      <c r="K232" s="849">
        <v>872</v>
      </c>
      <c r="L232" s="849">
        <v>1</v>
      </c>
      <c r="M232" s="849">
        <v>436</v>
      </c>
      <c r="N232" s="849"/>
      <c r="O232" s="849"/>
      <c r="P232" s="837"/>
      <c r="Q232" s="850"/>
    </row>
    <row r="233" spans="1:17" ht="14.4" customHeight="1" x14ac:dyDescent="0.3">
      <c r="A233" s="831" t="s">
        <v>3877</v>
      </c>
      <c r="B233" s="832" t="s">
        <v>3878</v>
      </c>
      <c r="C233" s="832" t="s">
        <v>2919</v>
      </c>
      <c r="D233" s="832" t="s">
        <v>3998</v>
      </c>
      <c r="E233" s="832" t="s">
        <v>3999</v>
      </c>
      <c r="F233" s="849">
        <v>10</v>
      </c>
      <c r="G233" s="849">
        <v>21540</v>
      </c>
      <c r="H233" s="849">
        <v>0.76887381759771556</v>
      </c>
      <c r="I233" s="849">
        <v>2154</v>
      </c>
      <c r="J233" s="849">
        <v>13</v>
      </c>
      <c r="K233" s="849">
        <v>28015</v>
      </c>
      <c r="L233" s="849">
        <v>1</v>
      </c>
      <c r="M233" s="849">
        <v>2155</v>
      </c>
      <c r="N233" s="849">
        <v>4</v>
      </c>
      <c r="O233" s="849">
        <v>8624</v>
      </c>
      <c r="P233" s="837">
        <v>0.3078350883455292</v>
      </c>
      <c r="Q233" s="850">
        <v>2156</v>
      </c>
    </row>
    <row r="234" spans="1:17" ht="14.4" customHeight="1" x14ac:dyDescent="0.3">
      <c r="A234" s="831" t="s">
        <v>3877</v>
      </c>
      <c r="B234" s="832" t="s">
        <v>3878</v>
      </c>
      <c r="C234" s="832" t="s">
        <v>2919</v>
      </c>
      <c r="D234" s="832" t="s">
        <v>3998</v>
      </c>
      <c r="E234" s="832" t="s">
        <v>4000</v>
      </c>
      <c r="F234" s="849">
        <v>10</v>
      </c>
      <c r="G234" s="849">
        <v>21540</v>
      </c>
      <c r="H234" s="849">
        <v>2.4988399071925755</v>
      </c>
      <c r="I234" s="849">
        <v>2154</v>
      </c>
      <c r="J234" s="849">
        <v>4</v>
      </c>
      <c r="K234" s="849">
        <v>8620</v>
      </c>
      <c r="L234" s="849">
        <v>1</v>
      </c>
      <c r="M234" s="849">
        <v>2155</v>
      </c>
      <c r="N234" s="849">
        <v>5</v>
      </c>
      <c r="O234" s="849">
        <v>10780</v>
      </c>
      <c r="P234" s="837">
        <v>1.2505800464037122</v>
      </c>
      <c r="Q234" s="850">
        <v>2156</v>
      </c>
    </row>
    <row r="235" spans="1:17" ht="14.4" customHeight="1" x14ac:dyDescent="0.3">
      <c r="A235" s="831" t="s">
        <v>3877</v>
      </c>
      <c r="B235" s="832" t="s">
        <v>3878</v>
      </c>
      <c r="C235" s="832" t="s">
        <v>2919</v>
      </c>
      <c r="D235" s="832" t="s">
        <v>4001</v>
      </c>
      <c r="E235" s="832" t="s">
        <v>3958</v>
      </c>
      <c r="F235" s="849">
        <v>2</v>
      </c>
      <c r="G235" s="849">
        <v>3776</v>
      </c>
      <c r="H235" s="849"/>
      <c r="I235" s="849">
        <v>1888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3877</v>
      </c>
      <c r="B236" s="832" t="s">
        <v>3878</v>
      </c>
      <c r="C236" s="832" t="s">
        <v>2919</v>
      </c>
      <c r="D236" s="832" t="s">
        <v>4001</v>
      </c>
      <c r="E236" s="832" t="s">
        <v>3959</v>
      </c>
      <c r="F236" s="849">
        <v>4</v>
      </c>
      <c r="G236" s="849">
        <v>7552</v>
      </c>
      <c r="H236" s="849"/>
      <c r="I236" s="849">
        <v>1888</v>
      </c>
      <c r="J236" s="849"/>
      <c r="K236" s="849"/>
      <c r="L236" s="849"/>
      <c r="M236" s="849"/>
      <c r="N236" s="849">
        <v>2</v>
      </c>
      <c r="O236" s="849">
        <v>3778</v>
      </c>
      <c r="P236" s="837"/>
      <c r="Q236" s="850">
        <v>1889</v>
      </c>
    </row>
    <row r="237" spans="1:17" ht="14.4" customHeight="1" x14ac:dyDescent="0.3">
      <c r="A237" s="831" t="s">
        <v>3877</v>
      </c>
      <c r="B237" s="832" t="s">
        <v>3878</v>
      </c>
      <c r="C237" s="832" t="s">
        <v>2919</v>
      </c>
      <c r="D237" s="832" t="s">
        <v>4002</v>
      </c>
      <c r="E237" s="832" t="s">
        <v>4003</v>
      </c>
      <c r="F237" s="849">
        <v>4</v>
      </c>
      <c r="G237" s="849">
        <v>33836</v>
      </c>
      <c r="H237" s="849">
        <v>0.9998817966903073</v>
      </c>
      <c r="I237" s="849">
        <v>8459</v>
      </c>
      <c r="J237" s="849">
        <v>4</v>
      </c>
      <c r="K237" s="849">
        <v>33840</v>
      </c>
      <c r="L237" s="849">
        <v>1</v>
      </c>
      <c r="M237" s="849">
        <v>8460</v>
      </c>
      <c r="N237" s="849"/>
      <c r="O237" s="849"/>
      <c r="P237" s="837"/>
      <c r="Q237" s="850"/>
    </row>
    <row r="238" spans="1:17" ht="14.4" customHeight="1" x14ac:dyDescent="0.3">
      <c r="A238" s="831" t="s">
        <v>3877</v>
      </c>
      <c r="B238" s="832" t="s">
        <v>3878</v>
      </c>
      <c r="C238" s="832" t="s">
        <v>2919</v>
      </c>
      <c r="D238" s="832" t="s">
        <v>4002</v>
      </c>
      <c r="E238" s="832" t="s">
        <v>4004</v>
      </c>
      <c r="F238" s="849">
        <v>3</v>
      </c>
      <c r="G238" s="849">
        <v>25377</v>
      </c>
      <c r="H238" s="849">
        <v>0.74991134751773048</v>
      </c>
      <c r="I238" s="849">
        <v>8459</v>
      </c>
      <c r="J238" s="849">
        <v>4</v>
      </c>
      <c r="K238" s="849">
        <v>33840</v>
      </c>
      <c r="L238" s="849">
        <v>1</v>
      </c>
      <c r="M238" s="849">
        <v>8460</v>
      </c>
      <c r="N238" s="849">
        <v>2</v>
      </c>
      <c r="O238" s="849">
        <v>16924</v>
      </c>
      <c r="P238" s="837">
        <v>0.5001182033096927</v>
      </c>
      <c r="Q238" s="850">
        <v>8462</v>
      </c>
    </row>
    <row r="239" spans="1:17" ht="14.4" customHeight="1" x14ac:dyDescent="0.3">
      <c r="A239" s="831" t="s">
        <v>3877</v>
      </c>
      <c r="B239" s="832" t="s">
        <v>3878</v>
      </c>
      <c r="C239" s="832" t="s">
        <v>2919</v>
      </c>
      <c r="D239" s="832" t="s">
        <v>4005</v>
      </c>
      <c r="E239" s="832" t="s">
        <v>4006</v>
      </c>
      <c r="F239" s="849">
        <v>1</v>
      </c>
      <c r="G239" s="849">
        <v>2053</v>
      </c>
      <c r="H239" s="849"/>
      <c r="I239" s="849">
        <v>2053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4007</v>
      </c>
      <c r="B240" s="832" t="s">
        <v>4008</v>
      </c>
      <c r="C240" s="832" t="s">
        <v>2919</v>
      </c>
      <c r="D240" s="832" t="s">
        <v>4009</v>
      </c>
      <c r="E240" s="832" t="s">
        <v>4010</v>
      </c>
      <c r="F240" s="849">
        <v>56</v>
      </c>
      <c r="G240" s="849">
        <v>11816</v>
      </c>
      <c r="H240" s="849">
        <v>1.1914893617021276</v>
      </c>
      <c r="I240" s="849">
        <v>211</v>
      </c>
      <c r="J240" s="849">
        <v>47</v>
      </c>
      <c r="K240" s="849">
        <v>9917</v>
      </c>
      <c r="L240" s="849">
        <v>1</v>
      </c>
      <c r="M240" s="849">
        <v>211</v>
      </c>
      <c r="N240" s="849">
        <v>57</v>
      </c>
      <c r="O240" s="849">
        <v>12084</v>
      </c>
      <c r="P240" s="837">
        <v>1.2185136634062721</v>
      </c>
      <c r="Q240" s="850">
        <v>212</v>
      </c>
    </row>
    <row r="241" spans="1:17" ht="14.4" customHeight="1" x14ac:dyDescent="0.3">
      <c r="A241" s="831" t="s">
        <v>4007</v>
      </c>
      <c r="B241" s="832" t="s">
        <v>4008</v>
      </c>
      <c r="C241" s="832" t="s">
        <v>2919</v>
      </c>
      <c r="D241" s="832" t="s">
        <v>4009</v>
      </c>
      <c r="E241" s="832" t="s">
        <v>4011</v>
      </c>
      <c r="F241" s="849">
        <v>77</v>
      </c>
      <c r="G241" s="849">
        <v>16247</v>
      </c>
      <c r="H241" s="849">
        <v>0.71296296296296291</v>
      </c>
      <c r="I241" s="849">
        <v>211</v>
      </c>
      <c r="J241" s="849">
        <v>108</v>
      </c>
      <c r="K241" s="849">
        <v>22788</v>
      </c>
      <c r="L241" s="849">
        <v>1</v>
      </c>
      <c r="M241" s="849">
        <v>211</v>
      </c>
      <c r="N241" s="849">
        <v>33</v>
      </c>
      <c r="O241" s="849">
        <v>6996</v>
      </c>
      <c r="P241" s="837">
        <v>0.30700368615060558</v>
      </c>
      <c r="Q241" s="850">
        <v>212</v>
      </c>
    </row>
    <row r="242" spans="1:17" ht="14.4" customHeight="1" x14ac:dyDescent="0.3">
      <c r="A242" s="831" t="s">
        <v>4007</v>
      </c>
      <c r="B242" s="832" t="s">
        <v>4008</v>
      </c>
      <c r="C242" s="832" t="s">
        <v>2919</v>
      </c>
      <c r="D242" s="832" t="s">
        <v>4012</v>
      </c>
      <c r="E242" s="832" t="s">
        <v>4013</v>
      </c>
      <c r="F242" s="849"/>
      <c r="G242" s="849"/>
      <c r="H242" s="849"/>
      <c r="I242" s="849"/>
      <c r="J242" s="849">
        <v>64</v>
      </c>
      <c r="K242" s="849">
        <v>19264</v>
      </c>
      <c r="L242" s="849">
        <v>1</v>
      </c>
      <c r="M242" s="849">
        <v>301</v>
      </c>
      <c r="N242" s="849">
        <v>62</v>
      </c>
      <c r="O242" s="849">
        <v>18724</v>
      </c>
      <c r="P242" s="837">
        <v>0.97196843853820603</v>
      </c>
      <c r="Q242" s="850">
        <v>302</v>
      </c>
    </row>
    <row r="243" spans="1:17" ht="14.4" customHeight="1" x14ac:dyDescent="0.3">
      <c r="A243" s="831" t="s">
        <v>4007</v>
      </c>
      <c r="B243" s="832" t="s">
        <v>4008</v>
      </c>
      <c r="C243" s="832" t="s">
        <v>2919</v>
      </c>
      <c r="D243" s="832" t="s">
        <v>4012</v>
      </c>
      <c r="E243" s="832" t="s">
        <v>4014</v>
      </c>
      <c r="F243" s="849">
        <v>79</v>
      </c>
      <c r="G243" s="849">
        <v>23779</v>
      </c>
      <c r="H243" s="849">
        <v>1.234375</v>
      </c>
      <c r="I243" s="849">
        <v>301</v>
      </c>
      <c r="J243" s="849">
        <v>64</v>
      </c>
      <c r="K243" s="849">
        <v>19264</v>
      </c>
      <c r="L243" s="849">
        <v>1</v>
      </c>
      <c r="M243" s="849">
        <v>301</v>
      </c>
      <c r="N243" s="849">
        <v>15</v>
      </c>
      <c r="O243" s="849">
        <v>4530</v>
      </c>
      <c r="P243" s="837">
        <v>0.23515365448504982</v>
      </c>
      <c r="Q243" s="850">
        <v>302</v>
      </c>
    </row>
    <row r="244" spans="1:17" ht="14.4" customHeight="1" x14ac:dyDescent="0.3">
      <c r="A244" s="831" t="s">
        <v>4007</v>
      </c>
      <c r="B244" s="832" t="s">
        <v>4008</v>
      </c>
      <c r="C244" s="832" t="s">
        <v>2919</v>
      </c>
      <c r="D244" s="832" t="s">
        <v>4015</v>
      </c>
      <c r="E244" s="832" t="s">
        <v>4016</v>
      </c>
      <c r="F244" s="849">
        <v>6</v>
      </c>
      <c r="G244" s="849">
        <v>594</v>
      </c>
      <c r="H244" s="849"/>
      <c r="I244" s="849">
        <v>99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4007</v>
      </c>
      <c r="B245" s="832" t="s">
        <v>4008</v>
      </c>
      <c r="C245" s="832" t="s">
        <v>2919</v>
      </c>
      <c r="D245" s="832" t="s">
        <v>4017</v>
      </c>
      <c r="E245" s="832" t="s">
        <v>4018</v>
      </c>
      <c r="F245" s="849">
        <v>26</v>
      </c>
      <c r="G245" s="849">
        <v>3562</v>
      </c>
      <c r="H245" s="849">
        <v>1.1304347826086956</v>
      </c>
      <c r="I245" s="849">
        <v>137</v>
      </c>
      <c r="J245" s="849">
        <v>23</v>
      </c>
      <c r="K245" s="849">
        <v>3151</v>
      </c>
      <c r="L245" s="849">
        <v>1</v>
      </c>
      <c r="M245" s="849">
        <v>137</v>
      </c>
      <c r="N245" s="849">
        <v>7</v>
      </c>
      <c r="O245" s="849">
        <v>959</v>
      </c>
      <c r="P245" s="837">
        <v>0.30434782608695654</v>
      </c>
      <c r="Q245" s="850">
        <v>137</v>
      </c>
    </row>
    <row r="246" spans="1:17" ht="14.4" customHeight="1" x14ac:dyDescent="0.3">
      <c r="A246" s="831" t="s">
        <v>4007</v>
      </c>
      <c r="B246" s="832" t="s">
        <v>4008</v>
      </c>
      <c r="C246" s="832" t="s">
        <v>2919</v>
      </c>
      <c r="D246" s="832" t="s">
        <v>4019</v>
      </c>
      <c r="E246" s="832" t="s">
        <v>4020</v>
      </c>
      <c r="F246" s="849">
        <v>2</v>
      </c>
      <c r="G246" s="849">
        <v>346</v>
      </c>
      <c r="H246" s="849">
        <v>0.5</v>
      </c>
      <c r="I246" s="849">
        <v>173</v>
      </c>
      <c r="J246" s="849">
        <v>4</v>
      </c>
      <c r="K246" s="849">
        <v>692</v>
      </c>
      <c r="L246" s="849">
        <v>1</v>
      </c>
      <c r="M246" s="849">
        <v>173</v>
      </c>
      <c r="N246" s="849">
        <v>4</v>
      </c>
      <c r="O246" s="849">
        <v>696</v>
      </c>
      <c r="P246" s="837">
        <v>1.0057803468208093</v>
      </c>
      <c r="Q246" s="850">
        <v>174</v>
      </c>
    </row>
    <row r="247" spans="1:17" ht="14.4" customHeight="1" x14ac:dyDescent="0.3">
      <c r="A247" s="831" t="s">
        <v>4007</v>
      </c>
      <c r="B247" s="832" t="s">
        <v>4008</v>
      </c>
      <c r="C247" s="832" t="s">
        <v>2919</v>
      </c>
      <c r="D247" s="832" t="s">
        <v>4021</v>
      </c>
      <c r="E247" s="832" t="s">
        <v>4022</v>
      </c>
      <c r="F247" s="849">
        <v>7</v>
      </c>
      <c r="G247" s="849">
        <v>1911</v>
      </c>
      <c r="H247" s="849"/>
      <c r="I247" s="849">
        <v>273</v>
      </c>
      <c r="J247" s="849"/>
      <c r="K247" s="849"/>
      <c r="L247" s="849"/>
      <c r="M247" s="849"/>
      <c r="N247" s="849">
        <v>11</v>
      </c>
      <c r="O247" s="849">
        <v>3014</v>
      </c>
      <c r="P247" s="837"/>
      <c r="Q247" s="850">
        <v>274</v>
      </c>
    </row>
    <row r="248" spans="1:17" ht="14.4" customHeight="1" x14ac:dyDescent="0.3">
      <c r="A248" s="831" t="s">
        <v>4007</v>
      </c>
      <c r="B248" s="832" t="s">
        <v>4008</v>
      </c>
      <c r="C248" s="832" t="s">
        <v>2919</v>
      </c>
      <c r="D248" s="832" t="s">
        <v>4021</v>
      </c>
      <c r="E248" s="832" t="s">
        <v>4023</v>
      </c>
      <c r="F248" s="849">
        <v>8</v>
      </c>
      <c r="G248" s="849">
        <v>2184</v>
      </c>
      <c r="H248" s="849"/>
      <c r="I248" s="849">
        <v>273</v>
      </c>
      <c r="J248" s="849"/>
      <c r="K248" s="849"/>
      <c r="L248" s="849"/>
      <c r="M248" s="849"/>
      <c r="N248" s="849">
        <v>6</v>
      </c>
      <c r="O248" s="849">
        <v>1644</v>
      </c>
      <c r="P248" s="837"/>
      <c r="Q248" s="850">
        <v>274</v>
      </c>
    </row>
    <row r="249" spans="1:17" ht="14.4" customHeight="1" x14ac:dyDescent="0.3">
      <c r="A249" s="831" t="s">
        <v>4007</v>
      </c>
      <c r="B249" s="832" t="s">
        <v>4008</v>
      </c>
      <c r="C249" s="832" t="s">
        <v>2919</v>
      </c>
      <c r="D249" s="832" t="s">
        <v>4024</v>
      </c>
      <c r="E249" s="832" t="s">
        <v>4025</v>
      </c>
      <c r="F249" s="849">
        <v>14</v>
      </c>
      <c r="G249" s="849">
        <v>1988</v>
      </c>
      <c r="H249" s="849">
        <v>1.0769230769230769</v>
      </c>
      <c r="I249" s="849">
        <v>142</v>
      </c>
      <c r="J249" s="849">
        <v>13</v>
      </c>
      <c r="K249" s="849">
        <v>1846</v>
      </c>
      <c r="L249" s="849">
        <v>1</v>
      </c>
      <c r="M249" s="849">
        <v>142</v>
      </c>
      <c r="N249" s="849">
        <v>13</v>
      </c>
      <c r="O249" s="849">
        <v>1846</v>
      </c>
      <c r="P249" s="837">
        <v>1</v>
      </c>
      <c r="Q249" s="850">
        <v>142</v>
      </c>
    </row>
    <row r="250" spans="1:17" ht="14.4" customHeight="1" x14ac:dyDescent="0.3">
      <c r="A250" s="831" t="s">
        <v>4007</v>
      </c>
      <c r="B250" s="832" t="s">
        <v>4008</v>
      </c>
      <c r="C250" s="832" t="s">
        <v>2919</v>
      </c>
      <c r="D250" s="832" t="s">
        <v>4024</v>
      </c>
      <c r="E250" s="832" t="s">
        <v>4026</v>
      </c>
      <c r="F250" s="849">
        <v>18</v>
      </c>
      <c r="G250" s="849">
        <v>2556</v>
      </c>
      <c r="H250" s="849">
        <v>0.94736842105263153</v>
      </c>
      <c r="I250" s="849">
        <v>142</v>
      </c>
      <c r="J250" s="849">
        <v>19</v>
      </c>
      <c r="K250" s="849">
        <v>2698</v>
      </c>
      <c r="L250" s="849">
        <v>1</v>
      </c>
      <c r="M250" s="849">
        <v>142</v>
      </c>
      <c r="N250" s="849">
        <v>8</v>
      </c>
      <c r="O250" s="849">
        <v>1136</v>
      </c>
      <c r="P250" s="837">
        <v>0.42105263157894735</v>
      </c>
      <c r="Q250" s="850">
        <v>142</v>
      </c>
    </row>
    <row r="251" spans="1:17" ht="14.4" customHeight="1" x14ac:dyDescent="0.3">
      <c r="A251" s="831" t="s">
        <v>4007</v>
      </c>
      <c r="B251" s="832" t="s">
        <v>4008</v>
      </c>
      <c r="C251" s="832" t="s">
        <v>2919</v>
      </c>
      <c r="D251" s="832" t="s">
        <v>4027</v>
      </c>
      <c r="E251" s="832" t="s">
        <v>4025</v>
      </c>
      <c r="F251" s="849">
        <v>11</v>
      </c>
      <c r="G251" s="849">
        <v>858</v>
      </c>
      <c r="H251" s="849">
        <v>2.75</v>
      </c>
      <c r="I251" s="849">
        <v>78</v>
      </c>
      <c r="J251" s="849">
        <v>4</v>
      </c>
      <c r="K251" s="849">
        <v>312</v>
      </c>
      <c r="L251" s="849">
        <v>1</v>
      </c>
      <c r="M251" s="849">
        <v>78</v>
      </c>
      <c r="N251" s="849">
        <v>3</v>
      </c>
      <c r="O251" s="849">
        <v>234</v>
      </c>
      <c r="P251" s="837">
        <v>0.75</v>
      </c>
      <c r="Q251" s="850">
        <v>78</v>
      </c>
    </row>
    <row r="252" spans="1:17" ht="14.4" customHeight="1" x14ac:dyDescent="0.3">
      <c r="A252" s="831" t="s">
        <v>4007</v>
      </c>
      <c r="B252" s="832" t="s">
        <v>4008</v>
      </c>
      <c r="C252" s="832" t="s">
        <v>2919</v>
      </c>
      <c r="D252" s="832" t="s">
        <v>4027</v>
      </c>
      <c r="E252" s="832" t="s">
        <v>4026</v>
      </c>
      <c r="F252" s="849">
        <v>15</v>
      </c>
      <c r="G252" s="849">
        <v>1170</v>
      </c>
      <c r="H252" s="849">
        <v>0.78947368421052633</v>
      </c>
      <c r="I252" s="849">
        <v>78</v>
      </c>
      <c r="J252" s="849">
        <v>19</v>
      </c>
      <c r="K252" s="849">
        <v>1482</v>
      </c>
      <c r="L252" s="849">
        <v>1</v>
      </c>
      <c r="M252" s="849">
        <v>78</v>
      </c>
      <c r="N252" s="849">
        <v>4</v>
      </c>
      <c r="O252" s="849">
        <v>312</v>
      </c>
      <c r="P252" s="837">
        <v>0.21052631578947367</v>
      </c>
      <c r="Q252" s="850">
        <v>78</v>
      </c>
    </row>
    <row r="253" spans="1:17" ht="14.4" customHeight="1" x14ac:dyDescent="0.3">
      <c r="A253" s="831" t="s">
        <v>4007</v>
      </c>
      <c r="B253" s="832" t="s">
        <v>4008</v>
      </c>
      <c r="C253" s="832" t="s">
        <v>2919</v>
      </c>
      <c r="D253" s="832" t="s">
        <v>4028</v>
      </c>
      <c r="E253" s="832" t="s">
        <v>4029</v>
      </c>
      <c r="F253" s="849">
        <v>32</v>
      </c>
      <c r="G253" s="849">
        <v>10016</v>
      </c>
      <c r="H253" s="849">
        <v>0.99681528662420382</v>
      </c>
      <c r="I253" s="849">
        <v>313</v>
      </c>
      <c r="J253" s="849">
        <v>32</v>
      </c>
      <c r="K253" s="849">
        <v>10048</v>
      </c>
      <c r="L253" s="849">
        <v>1</v>
      </c>
      <c r="M253" s="849">
        <v>314</v>
      </c>
      <c r="N253" s="849">
        <v>21</v>
      </c>
      <c r="O253" s="849">
        <v>6594</v>
      </c>
      <c r="P253" s="837">
        <v>0.65625</v>
      </c>
      <c r="Q253" s="850">
        <v>314</v>
      </c>
    </row>
    <row r="254" spans="1:17" ht="14.4" customHeight="1" x14ac:dyDescent="0.3">
      <c r="A254" s="831" t="s">
        <v>4007</v>
      </c>
      <c r="B254" s="832" t="s">
        <v>4008</v>
      </c>
      <c r="C254" s="832" t="s">
        <v>2919</v>
      </c>
      <c r="D254" s="832" t="s">
        <v>4030</v>
      </c>
      <c r="E254" s="832" t="s">
        <v>4031</v>
      </c>
      <c r="F254" s="849">
        <v>6</v>
      </c>
      <c r="G254" s="849">
        <v>978</v>
      </c>
      <c r="H254" s="849">
        <v>0.42857142857142855</v>
      </c>
      <c r="I254" s="849">
        <v>163</v>
      </c>
      <c r="J254" s="849">
        <v>14</v>
      </c>
      <c r="K254" s="849">
        <v>2282</v>
      </c>
      <c r="L254" s="849">
        <v>1</v>
      </c>
      <c r="M254" s="849">
        <v>163</v>
      </c>
      <c r="N254" s="849">
        <v>3</v>
      </c>
      <c r="O254" s="849">
        <v>489</v>
      </c>
      <c r="P254" s="837">
        <v>0.21428571428571427</v>
      </c>
      <c r="Q254" s="850">
        <v>163</v>
      </c>
    </row>
    <row r="255" spans="1:17" ht="14.4" customHeight="1" x14ac:dyDescent="0.3">
      <c r="A255" s="831" t="s">
        <v>4007</v>
      </c>
      <c r="B255" s="832" t="s">
        <v>4008</v>
      </c>
      <c r="C255" s="832" t="s">
        <v>2919</v>
      </c>
      <c r="D255" s="832" t="s">
        <v>4030</v>
      </c>
      <c r="E255" s="832" t="s">
        <v>4032</v>
      </c>
      <c r="F255" s="849">
        <v>6</v>
      </c>
      <c r="G255" s="849">
        <v>978</v>
      </c>
      <c r="H255" s="849">
        <v>0.21428571428571427</v>
      </c>
      <c r="I255" s="849">
        <v>163</v>
      </c>
      <c r="J255" s="849">
        <v>28</v>
      </c>
      <c r="K255" s="849">
        <v>4564</v>
      </c>
      <c r="L255" s="849">
        <v>1</v>
      </c>
      <c r="M255" s="849">
        <v>163</v>
      </c>
      <c r="N255" s="849">
        <v>6</v>
      </c>
      <c r="O255" s="849">
        <v>978</v>
      </c>
      <c r="P255" s="837">
        <v>0.21428571428571427</v>
      </c>
      <c r="Q255" s="850">
        <v>163</v>
      </c>
    </row>
    <row r="256" spans="1:17" ht="14.4" customHeight="1" x14ac:dyDescent="0.3">
      <c r="A256" s="831" t="s">
        <v>4007</v>
      </c>
      <c r="B256" s="832" t="s">
        <v>4008</v>
      </c>
      <c r="C256" s="832" t="s">
        <v>2919</v>
      </c>
      <c r="D256" s="832" t="s">
        <v>4033</v>
      </c>
      <c r="E256" s="832" t="s">
        <v>4010</v>
      </c>
      <c r="F256" s="849">
        <v>40</v>
      </c>
      <c r="G256" s="849">
        <v>2880</v>
      </c>
      <c r="H256" s="849">
        <v>2.3529411764705883</v>
      </c>
      <c r="I256" s="849">
        <v>72</v>
      </c>
      <c r="J256" s="849">
        <v>17</v>
      </c>
      <c r="K256" s="849">
        <v>1224</v>
      </c>
      <c r="L256" s="849">
        <v>1</v>
      </c>
      <c r="M256" s="849">
        <v>72</v>
      </c>
      <c r="N256" s="849">
        <v>17</v>
      </c>
      <c r="O256" s="849">
        <v>1224</v>
      </c>
      <c r="P256" s="837">
        <v>1</v>
      </c>
      <c r="Q256" s="850">
        <v>72</v>
      </c>
    </row>
    <row r="257" spans="1:17" ht="14.4" customHeight="1" x14ac:dyDescent="0.3">
      <c r="A257" s="831" t="s">
        <v>4007</v>
      </c>
      <c r="B257" s="832" t="s">
        <v>4008</v>
      </c>
      <c r="C257" s="832" t="s">
        <v>2919</v>
      </c>
      <c r="D257" s="832" t="s">
        <v>4033</v>
      </c>
      <c r="E257" s="832" t="s">
        <v>4011</v>
      </c>
      <c r="F257" s="849">
        <v>45</v>
      </c>
      <c r="G257" s="849">
        <v>3240</v>
      </c>
      <c r="H257" s="849">
        <v>1</v>
      </c>
      <c r="I257" s="849">
        <v>72</v>
      </c>
      <c r="J257" s="849">
        <v>45</v>
      </c>
      <c r="K257" s="849">
        <v>3240</v>
      </c>
      <c r="L257" s="849">
        <v>1</v>
      </c>
      <c r="M257" s="849">
        <v>72</v>
      </c>
      <c r="N257" s="849">
        <v>9</v>
      </c>
      <c r="O257" s="849">
        <v>648</v>
      </c>
      <c r="P257" s="837">
        <v>0.2</v>
      </c>
      <c r="Q257" s="850">
        <v>72</v>
      </c>
    </row>
    <row r="258" spans="1:17" ht="14.4" customHeight="1" x14ac:dyDescent="0.3">
      <c r="A258" s="831" t="s">
        <v>4007</v>
      </c>
      <c r="B258" s="832" t="s">
        <v>4008</v>
      </c>
      <c r="C258" s="832" t="s">
        <v>2919</v>
      </c>
      <c r="D258" s="832" t="s">
        <v>4034</v>
      </c>
      <c r="E258" s="832" t="s">
        <v>4035</v>
      </c>
      <c r="F258" s="849">
        <v>5</v>
      </c>
      <c r="G258" s="849">
        <v>6055</v>
      </c>
      <c r="H258" s="849">
        <v>1</v>
      </c>
      <c r="I258" s="849">
        <v>1211</v>
      </c>
      <c r="J258" s="849">
        <v>5</v>
      </c>
      <c r="K258" s="849">
        <v>6055</v>
      </c>
      <c r="L258" s="849">
        <v>1</v>
      </c>
      <c r="M258" s="849">
        <v>1211</v>
      </c>
      <c r="N258" s="849">
        <v>1</v>
      </c>
      <c r="O258" s="849">
        <v>1212</v>
      </c>
      <c r="P258" s="837">
        <v>0.20016515276630883</v>
      </c>
      <c r="Q258" s="850">
        <v>1212</v>
      </c>
    </row>
    <row r="259" spans="1:17" ht="14.4" customHeight="1" x14ac:dyDescent="0.3">
      <c r="A259" s="831" t="s">
        <v>4007</v>
      </c>
      <c r="B259" s="832" t="s">
        <v>4008</v>
      </c>
      <c r="C259" s="832" t="s">
        <v>2919</v>
      </c>
      <c r="D259" s="832" t="s">
        <v>4036</v>
      </c>
      <c r="E259" s="832" t="s">
        <v>4037</v>
      </c>
      <c r="F259" s="849"/>
      <c r="G259" s="849"/>
      <c r="H259" s="849"/>
      <c r="I259" s="849"/>
      <c r="J259" s="849">
        <v>1</v>
      </c>
      <c r="K259" s="849">
        <v>114</v>
      </c>
      <c r="L259" s="849">
        <v>1</v>
      </c>
      <c r="M259" s="849">
        <v>114</v>
      </c>
      <c r="N259" s="849"/>
      <c r="O259" s="849"/>
      <c r="P259" s="837"/>
      <c r="Q259" s="850"/>
    </row>
    <row r="260" spans="1:17" ht="14.4" customHeight="1" x14ac:dyDescent="0.3">
      <c r="A260" s="831" t="s">
        <v>4007</v>
      </c>
      <c r="B260" s="832" t="s">
        <v>4008</v>
      </c>
      <c r="C260" s="832" t="s">
        <v>2919</v>
      </c>
      <c r="D260" s="832" t="s">
        <v>4036</v>
      </c>
      <c r="E260" s="832" t="s">
        <v>4038</v>
      </c>
      <c r="F260" s="849">
        <v>2</v>
      </c>
      <c r="G260" s="849">
        <v>228</v>
      </c>
      <c r="H260" s="849">
        <v>2</v>
      </c>
      <c r="I260" s="849">
        <v>114</v>
      </c>
      <c r="J260" s="849">
        <v>1</v>
      </c>
      <c r="K260" s="849">
        <v>114</v>
      </c>
      <c r="L260" s="849">
        <v>1</v>
      </c>
      <c r="M260" s="849">
        <v>114</v>
      </c>
      <c r="N260" s="849">
        <v>1</v>
      </c>
      <c r="O260" s="849">
        <v>115</v>
      </c>
      <c r="P260" s="837">
        <v>1.0087719298245614</v>
      </c>
      <c r="Q260" s="850">
        <v>115</v>
      </c>
    </row>
    <row r="261" spans="1:17" ht="14.4" customHeight="1" x14ac:dyDescent="0.3">
      <c r="A261" s="831" t="s">
        <v>4039</v>
      </c>
      <c r="B261" s="832" t="s">
        <v>4040</v>
      </c>
      <c r="C261" s="832" t="s">
        <v>2919</v>
      </c>
      <c r="D261" s="832" t="s">
        <v>4041</v>
      </c>
      <c r="E261" s="832" t="s">
        <v>4042</v>
      </c>
      <c r="F261" s="849">
        <v>46</v>
      </c>
      <c r="G261" s="849">
        <v>2668</v>
      </c>
      <c r="H261" s="849">
        <v>3.2857142857142856</v>
      </c>
      <c r="I261" s="849">
        <v>58</v>
      </c>
      <c r="J261" s="849">
        <v>14</v>
      </c>
      <c r="K261" s="849">
        <v>812</v>
      </c>
      <c r="L261" s="849">
        <v>1</v>
      </c>
      <c r="M261" s="849">
        <v>58</v>
      </c>
      <c r="N261" s="849">
        <v>3</v>
      </c>
      <c r="O261" s="849">
        <v>174</v>
      </c>
      <c r="P261" s="837">
        <v>0.21428571428571427</v>
      </c>
      <c r="Q261" s="850">
        <v>58</v>
      </c>
    </row>
    <row r="262" spans="1:17" ht="14.4" customHeight="1" x14ac:dyDescent="0.3">
      <c r="A262" s="831" t="s">
        <v>4039</v>
      </c>
      <c r="B262" s="832" t="s">
        <v>4040</v>
      </c>
      <c r="C262" s="832" t="s">
        <v>2919</v>
      </c>
      <c r="D262" s="832" t="s">
        <v>4043</v>
      </c>
      <c r="E262" s="832" t="s">
        <v>4044</v>
      </c>
      <c r="F262" s="849">
        <v>22</v>
      </c>
      <c r="G262" s="849">
        <v>2882</v>
      </c>
      <c r="H262" s="849">
        <v>1.8333333333333333</v>
      </c>
      <c r="I262" s="849">
        <v>131</v>
      </c>
      <c r="J262" s="849">
        <v>12</v>
      </c>
      <c r="K262" s="849">
        <v>1572</v>
      </c>
      <c r="L262" s="849">
        <v>1</v>
      </c>
      <c r="M262" s="849">
        <v>131</v>
      </c>
      <c r="N262" s="849">
        <v>2</v>
      </c>
      <c r="O262" s="849">
        <v>264</v>
      </c>
      <c r="P262" s="837">
        <v>0.16793893129770993</v>
      </c>
      <c r="Q262" s="850">
        <v>132</v>
      </c>
    </row>
    <row r="263" spans="1:17" ht="14.4" customHeight="1" x14ac:dyDescent="0.3">
      <c r="A263" s="831" t="s">
        <v>4039</v>
      </c>
      <c r="B263" s="832" t="s">
        <v>4040</v>
      </c>
      <c r="C263" s="832" t="s">
        <v>2919</v>
      </c>
      <c r="D263" s="832" t="s">
        <v>4043</v>
      </c>
      <c r="E263" s="832" t="s">
        <v>4045</v>
      </c>
      <c r="F263" s="849">
        <v>14</v>
      </c>
      <c r="G263" s="849">
        <v>1834</v>
      </c>
      <c r="H263" s="849"/>
      <c r="I263" s="849">
        <v>131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4039</v>
      </c>
      <c r="B264" s="832" t="s">
        <v>4040</v>
      </c>
      <c r="C264" s="832" t="s">
        <v>2919</v>
      </c>
      <c r="D264" s="832" t="s">
        <v>4046</v>
      </c>
      <c r="E264" s="832" t="s">
        <v>4047</v>
      </c>
      <c r="F264" s="849"/>
      <c r="G264" s="849"/>
      <c r="H264" s="849"/>
      <c r="I264" s="849"/>
      <c r="J264" s="849">
        <v>2</v>
      </c>
      <c r="K264" s="849">
        <v>378</v>
      </c>
      <c r="L264" s="849">
        <v>1</v>
      </c>
      <c r="M264" s="849">
        <v>189</v>
      </c>
      <c r="N264" s="849"/>
      <c r="O264" s="849"/>
      <c r="P264" s="837"/>
      <c r="Q264" s="850"/>
    </row>
    <row r="265" spans="1:17" ht="14.4" customHeight="1" x14ac:dyDescent="0.3">
      <c r="A265" s="831" t="s">
        <v>4039</v>
      </c>
      <c r="B265" s="832" t="s">
        <v>4040</v>
      </c>
      <c r="C265" s="832" t="s">
        <v>2919</v>
      </c>
      <c r="D265" s="832" t="s">
        <v>4048</v>
      </c>
      <c r="E265" s="832" t="s">
        <v>4049</v>
      </c>
      <c r="F265" s="849">
        <v>6</v>
      </c>
      <c r="G265" s="849">
        <v>2442</v>
      </c>
      <c r="H265" s="849"/>
      <c r="I265" s="849">
        <v>407</v>
      </c>
      <c r="J265" s="849"/>
      <c r="K265" s="849"/>
      <c r="L265" s="849"/>
      <c r="M265" s="849"/>
      <c r="N265" s="849">
        <v>1</v>
      </c>
      <c r="O265" s="849">
        <v>408</v>
      </c>
      <c r="P265" s="837"/>
      <c r="Q265" s="850">
        <v>408</v>
      </c>
    </row>
    <row r="266" spans="1:17" ht="14.4" customHeight="1" x14ac:dyDescent="0.3">
      <c r="A266" s="831" t="s">
        <v>4039</v>
      </c>
      <c r="B266" s="832" t="s">
        <v>4040</v>
      </c>
      <c r="C266" s="832" t="s">
        <v>2919</v>
      </c>
      <c r="D266" s="832" t="s">
        <v>4048</v>
      </c>
      <c r="E266" s="832" t="s">
        <v>4050</v>
      </c>
      <c r="F266" s="849">
        <v>2</v>
      </c>
      <c r="G266" s="849">
        <v>814</v>
      </c>
      <c r="H266" s="849"/>
      <c r="I266" s="849">
        <v>407</v>
      </c>
      <c r="J266" s="849"/>
      <c r="K266" s="849"/>
      <c r="L266" s="849"/>
      <c r="M266" s="849"/>
      <c r="N266" s="849">
        <v>1</v>
      </c>
      <c r="O266" s="849">
        <v>408</v>
      </c>
      <c r="P266" s="837"/>
      <c r="Q266" s="850">
        <v>408</v>
      </c>
    </row>
    <row r="267" spans="1:17" ht="14.4" customHeight="1" x14ac:dyDescent="0.3">
      <c r="A267" s="831" t="s">
        <v>4039</v>
      </c>
      <c r="B267" s="832" t="s">
        <v>4040</v>
      </c>
      <c r="C267" s="832" t="s">
        <v>2919</v>
      </c>
      <c r="D267" s="832" t="s">
        <v>4051</v>
      </c>
      <c r="E267" s="832" t="s">
        <v>4052</v>
      </c>
      <c r="F267" s="849">
        <v>1</v>
      </c>
      <c r="G267" s="849">
        <v>179</v>
      </c>
      <c r="H267" s="849"/>
      <c r="I267" s="849">
        <v>179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4039</v>
      </c>
      <c r="B268" s="832" t="s">
        <v>4040</v>
      </c>
      <c r="C268" s="832" t="s">
        <v>2919</v>
      </c>
      <c r="D268" s="832" t="s">
        <v>4051</v>
      </c>
      <c r="E268" s="832" t="s">
        <v>4053</v>
      </c>
      <c r="F268" s="849"/>
      <c r="G268" s="849"/>
      <c r="H268" s="849"/>
      <c r="I268" s="849"/>
      <c r="J268" s="849">
        <v>2</v>
      </c>
      <c r="K268" s="849">
        <v>360</v>
      </c>
      <c r="L268" s="849">
        <v>1</v>
      </c>
      <c r="M268" s="849">
        <v>180</v>
      </c>
      <c r="N268" s="849">
        <v>1</v>
      </c>
      <c r="O268" s="849">
        <v>180</v>
      </c>
      <c r="P268" s="837">
        <v>0.5</v>
      </c>
      <c r="Q268" s="850">
        <v>180</v>
      </c>
    </row>
    <row r="269" spans="1:17" ht="14.4" customHeight="1" x14ac:dyDescent="0.3">
      <c r="A269" s="831" t="s">
        <v>4039</v>
      </c>
      <c r="B269" s="832" t="s">
        <v>4040</v>
      </c>
      <c r="C269" s="832" t="s">
        <v>2919</v>
      </c>
      <c r="D269" s="832" t="s">
        <v>4054</v>
      </c>
      <c r="E269" s="832" t="s">
        <v>4055</v>
      </c>
      <c r="F269" s="849"/>
      <c r="G269" s="849"/>
      <c r="H269" s="849"/>
      <c r="I269" s="849"/>
      <c r="J269" s="849">
        <v>1</v>
      </c>
      <c r="K269" s="849">
        <v>569</v>
      </c>
      <c r="L269" s="849">
        <v>1</v>
      </c>
      <c r="M269" s="849">
        <v>569</v>
      </c>
      <c r="N269" s="849"/>
      <c r="O269" s="849"/>
      <c r="P269" s="837"/>
      <c r="Q269" s="850"/>
    </row>
    <row r="270" spans="1:17" ht="14.4" customHeight="1" x14ac:dyDescent="0.3">
      <c r="A270" s="831" t="s">
        <v>4039</v>
      </c>
      <c r="B270" s="832" t="s">
        <v>4040</v>
      </c>
      <c r="C270" s="832" t="s">
        <v>2919</v>
      </c>
      <c r="D270" s="832" t="s">
        <v>4054</v>
      </c>
      <c r="E270" s="832" t="s">
        <v>4056</v>
      </c>
      <c r="F270" s="849">
        <v>3</v>
      </c>
      <c r="G270" s="849">
        <v>1707</v>
      </c>
      <c r="H270" s="849"/>
      <c r="I270" s="849">
        <v>569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4039</v>
      </c>
      <c r="B271" s="832" t="s">
        <v>4040</v>
      </c>
      <c r="C271" s="832" t="s">
        <v>2919</v>
      </c>
      <c r="D271" s="832" t="s">
        <v>4057</v>
      </c>
      <c r="E271" s="832" t="s">
        <v>4058</v>
      </c>
      <c r="F271" s="849"/>
      <c r="G271" s="849"/>
      <c r="H271" s="849"/>
      <c r="I271" s="849"/>
      <c r="J271" s="849">
        <v>2</v>
      </c>
      <c r="K271" s="849">
        <v>672</v>
      </c>
      <c r="L271" s="849">
        <v>1</v>
      </c>
      <c r="M271" s="849">
        <v>336</v>
      </c>
      <c r="N271" s="849"/>
      <c r="O271" s="849"/>
      <c r="P271" s="837"/>
      <c r="Q271" s="850"/>
    </row>
    <row r="272" spans="1:17" ht="14.4" customHeight="1" x14ac:dyDescent="0.3">
      <c r="A272" s="831" t="s">
        <v>4039</v>
      </c>
      <c r="B272" s="832" t="s">
        <v>4040</v>
      </c>
      <c r="C272" s="832" t="s">
        <v>2919</v>
      </c>
      <c r="D272" s="832" t="s">
        <v>4057</v>
      </c>
      <c r="E272" s="832" t="s">
        <v>4059</v>
      </c>
      <c r="F272" s="849">
        <v>4</v>
      </c>
      <c r="G272" s="849">
        <v>1340</v>
      </c>
      <c r="H272" s="849">
        <v>0.66468253968253965</v>
      </c>
      <c r="I272" s="849">
        <v>335</v>
      </c>
      <c r="J272" s="849">
        <v>6</v>
      </c>
      <c r="K272" s="849">
        <v>2016</v>
      </c>
      <c r="L272" s="849">
        <v>1</v>
      </c>
      <c r="M272" s="849">
        <v>336</v>
      </c>
      <c r="N272" s="849">
        <v>3</v>
      </c>
      <c r="O272" s="849">
        <v>1011</v>
      </c>
      <c r="P272" s="837">
        <v>0.50148809523809523</v>
      </c>
      <c r="Q272" s="850">
        <v>337</v>
      </c>
    </row>
    <row r="273" spans="1:17" ht="14.4" customHeight="1" x14ac:dyDescent="0.3">
      <c r="A273" s="831" t="s">
        <v>4039</v>
      </c>
      <c r="B273" s="832" t="s">
        <v>4040</v>
      </c>
      <c r="C273" s="832" t="s">
        <v>2919</v>
      </c>
      <c r="D273" s="832" t="s">
        <v>4060</v>
      </c>
      <c r="E273" s="832" t="s">
        <v>4061</v>
      </c>
      <c r="F273" s="849"/>
      <c r="G273" s="849"/>
      <c r="H273" s="849"/>
      <c r="I273" s="849"/>
      <c r="J273" s="849"/>
      <c r="K273" s="849"/>
      <c r="L273" s="849"/>
      <c r="M273" s="849"/>
      <c r="N273" s="849">
        <v>4</v>
      </c>
      <c r="O273" s="849">
        <v>1400</v>
      </c>
      <c r="P273" s="837"/>
      <c r="Q273" s="850">
        <v>350</v>
      </c>
    </row>
    <row r="274" spans="1:17" ht="14.4" customHeight="1" x14ac:dyDescent="0.3">
      <c r="A274" s="831" t="s">
        <v>4039</v>
      </c>
      <c r="B274" s="832" t="s">
        <v>4040</v>
      </c>
      <c r="C274" s="832" t="s">
        <v>2919</v>
      </c>
      <c r="D274" s="832" t="s">
        <v>4060</v>
      </c>
      <c r="E274" s="832" t="s">
        <v>4062</v>
      </c>
      <c r="F274" s="849">
        <v>1</v>
      </c>
      <c r="G274" s="849">
        <v>349</v>
      </c>
      <c r="H274" s="849"/>
      <c r="I274" s="849">
        <v>349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4039</v>
      </c>
      <c r="B275" s="832" t="s">
        <v>4040</v>
      </c>
      <c r="C275" s="832" t="s">
        <v>2919</v>
      </c>
      <c r="D275" s="832" t="s">
        <v>4063</v>
      </c>
      <c r="E275" s="832" t="s">
        <v>4064</v>
      </c>
      <c r="F275" s="849">
        <v>3</v>
      </c>
      <c r="G275" s="849">
        <v>351</v>
      </c>
      <c r="H275" s="849"/>
      <c r="I275" s="849">
        <v>117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4039</v>
      </c>
      <c r="B276" s="832" t="s">
        <v>4040</v>
      </c>
      <c r="C276" s="832" t="s">
        <v>2919</v>
      </c>
      <c r="D276" s="832" t="s">
        <v>4063</v>
      </c>
      <c r="E276" s="832" t="s">
        <v>4065</v>
      </c>
      <c r="F276" s="849">
        <v>2</v>
      </c>
      <c r="G276" s="849">
        <v>234</v>
      </c>
      <c r="H276" s="849"/>
      <c r="I276" s="849">
        <v>117</v>
      </c>
      <c r="J276" s="849"/>
      <c r="K276" s="849"/>
      <c r="L276" s="849"/>
      <c r="M276" s="849"/>
      <c r="N276" s="849">
        <v>1</v>
      </c>
      <c r="O276" s="849">
        <v>117</v>
      </c>
      <c r="P276" s="837"/>
      <c r="Q276" s="850">
        <v>117</v>
      </c>
    </row>
    <row r="277" spans="1:17" ht="14.4" customHeight="1" x14ac:dyDescent="0.3">
      <c r="A277" s="831" t="s">
        <v>4039</v>
      </c>
      <c r="B277" s="832" t="s">
        <v>4040</v>
      </c>
      <c r="C277" s="832" t="s">
        <v>2919</v>
      </c>
      <c r="D277" s="832" t="s">
        <v>4066</v>
      </c>
      <c r="E277" s="832" t="s">
        <v>4067</v>
      </c>
      <c r="F277" s="849">
        <v>1</v>
      </c>
      <c r="G277" s="849">
        <v>387</v>
      </c>
      <c r="H277" s="849"/>
      <c r="I277" s="849">
        <v>387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4039</v>
      </c>
      <c r="B278" s="832" t="s">
        <v>4040</v>
      </c>
      <c r="C278" s="832" t="s">
        <v>2919</v>
      </c>
      <c r="D278" s="832" t="s">
        <v>4068</v>
      </c>
      <c r="E278" s="832" t="s">
        <v>4069</v>
      </c>
      <c r="F278" s="849">
        <v>1</v>
      </c>
      <c r="G278" s="849">
        <v>38</v>
      </c>
      <c r="H278" s="849"/>
      <c r="I278" s="849">
        <v>38</v>
      </c>
      <c r="J278" s="849"/>
      <c r="K278" s="849"/>
      <c r="L278" s="849"/>
      <c r="M278" s="849"/>
      <c r="N278" s="849">
        <v>1</v>
      </c>
      <c r="O278" s="849">
        <v>38</v>
      </c>
      <c r="P278" s="837"/>
      <c r="Q278" s="850">
        <v>38</v>
      </c>
    </row>
    <row r="279" spans="1:17" ht="14.4" customHeight="1" x14ac:dyDescent="0.3">
      <c r="A279" s="831" t="s">
        <v>4039</v>
      </c>
      <c r="B279" s="832" t="s">
        <v>4040</v>
      </c>
      <c r="C279" s="832" t="s">
        <v>2919</v>
      </c>
      <c r="D279" s="832" t="s">
        <v>4068</v>
      </c>
      <c r="E279" s="832" t="s">
        <v>4070</v>
      </c>
      <c r="F279" s="849">
        <v>1</v>
      </c>
      <c r="G279" s="849">
        <v>38</v>
      </c>
      <c r="H279" s="849"/>
      <c r="I279" s="849">
        <v>38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4039</v>
      </c>
      <c r="B280" s="832" t="s">
        <v>4040</v>
      </c>
      <c r="C280" s="832" t="s">
        <v>2919</v>
      </c>
      <c r="D280" s="832" t="s">
        <v>4071</v>
      </c>
      <c r="E280" s="832" t="s">
        <v>4072</v>
      </c>
      <c r="F280" s="849">
        <v>1</v>
      </c>
      <c r="G280" s="849">
        <v>704</v>
      </c>
      <c r="H280" s="849"/>
      <c r="I280" s="849">
        <v>704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4039</v>
      </c>
      <c r="B281" s="832" t="s">
        <v>4040</v>
      </c>
      <c r="C281" s="832" t="s">
        <v>2919</v>
      </c>
      <c r="D281" s="832" t="s">
        <v>4073</v>
      </c>
      <c r="E281" s="832" t="s">
        <v>4074</v>
      </c>
      <c r="F281" s="849">
        <v>13</v>
      </c>
      <c r="G281" s="849">
        <v>3952</v>
      </c>
      <c r="H281" s="849">
        <v>1.8510538641686183</v>
      </c>
      <c r="I281" s="849">
        <v>304</v>
      </c>
      <c r="J281" s="849">
        <v>7</v>
      </c>
      <c r="K281" s="849">
        <v>2135</v>
      </c>
      <c r="L281" s="849">
        <v>1</v>
      </c>
      <c r="M281" s="849">
        <v>305</v>
      </c>
      <c r="N281" s="849">
        <v>2</v>
      </c>
      <c r="O281" s="849">
        <v>610</v>
      </c>
      <c r="P281" s="837">
        <v>0.2857142857142857</v>
      </c>
      <c r="Q281" s="850">
        <v>305</v>
      </c>
    </row>
    <row r="282" spans="1:17" ht="14.4" customHeight="1" x14ac:dyDescent="0.3">
      <c r="A282" s="831" t="s">
        <v>4039</v>
      </c>
      <c r="B282" s="832" t="s">
        <v>4040</v>
      </c>
      <c r="C282" s="832" t="s">
        <v>2919</v>
      </c>
      <c r="D282" s="832" t="s">
        <v>4073</v>
      </c>
      <c r="E282" s="832" t="s">
        <v>4075</v>
      </c>
      <c r="F282" s="849">
        <v>7</v>
      </c>
      <c r="G282" s="849">
        <v>2128</v>
      </c>
      <c r="H282" s="849">
        <v>6.9770491803278691</v>
      </c>
      <c r="I282" s="849">
        <v>304</v>
      </c>
      <c r="J282" s="849">
        <v>1</v>
      </c>
      <c r="K282" s="849">
        <v>305</v>
      </c>
      <c r="L282" s="849">
        <v>1</v>
      </c>
      <c r="M282" s="849">
        <v>305</v>
      </c>
      <c r="N282" s="849">
        <v>1</v>
      </c>
      <c r="O282" s="849">
        <v>305</v>
      </c>
      <c r="P282" s="837">
        <v>1</v>
      </c>
      <c r="Q282" s="850">
        <v>305</v>
      </c>
    </row>
    <row r="283" spans="1:17" ht="14.4" customHeight="1" x14ac:dyDescent="0.3">
      <c r="A283" s="831" t="s">
        <v>4039</v>
      </c>
      <c r="B283" s="832" t="s">
        <v>4040</v>
      </c>
      <c r="C283" s="832" t="s">
        <v>2919</v>
      </c>
      <c r="D283" s="832" t="s">
        <v>4076</v>
      </c>
      <c r="E283" s="832" t="s">
        <v>4077</v>
      </c>
      <c r="F283" s="849">
        <v>8</v>
      </c>
      <c r="G283" s="849">
        <v>3952</v>
      </c>
      <c r="H283" s="849">
        <v>1.1428571428571428</v>
      </c>
      <c r="I283" s="849">
        <v>494</v>
      </c>
      <c r="J283" s="849">
        <v>7</v>
      </c>
      <c r="K283" s="849">
        <v>3458</v>
      </c>
      <c r="L283" s="849">
        <v>1</v>
      </c>
      <c r="M283" s="849">
        <v>494</v>
      </c>
      <c r="N283" s="849">
        <v>2</v>
      </c>
      <c r="O283" s="849">
        <v>990</v>
      </c>
      <c r="P283" s="837">
        <v>0.28629265471370735</v>
      </c>
      <c r="Q283" s="850">
        <v>495</v>
      </c>
    </row>
    <row r="284" spans="1:17" ht="14.4" customHeight="1" x14ac:dyDescent="0.3">
      <c r="A284" s="831" t="s">
        <v>4039</v>
      </c>
      <c r="B284" s="832" t="s">
        <v>4040</v>
      </c>
      <c r="C284" s="832" t="s">
        <v>2919</v>
      </c>
      <c r="D284" s="832" t="s">
        <v>4076</v>
      </c>
      <c r="E284" s="832" t="s">
        <v>4078</v>
      </c>
      <c r="F284" s="849">
        <v>8</v>
      </c>
      <c r="G284" s="849">
        <v>3952</v>
      </c>
      <c r="H284" s="849"/>
      <c r="I284" s="849">
        <v>494</v>
      </c>
      <c r="J284" s="849"/>
      <c r="K284" s="849"/>
      <c r="L284" s="849"/>
      <c r="M284" s="849"/>
      <c r="N284" s="849">
        <v>3</v>
      </c>
      <c r="O284" s="849">
        <v>1485</v>
      </c>
      <c r="P284" s="837"/>
      <c r="Q284" s="850">
        <v>495</v>
      </c>
    </row>
    <row r="285" spans="1:17" ht="14.4" customHeight="1" x14ac:dyDescent="0.3">
      <c r="A285" s="831" t="s">
        <v>4039</v>
      </c>
      <c r="B285" s="832" t="s">
        <v>4040</v>
      </c>
      <c r="C285" s="832" t="s">
        <v>2919</v>
      </c>
      <c r="D285" s="832" t="s">
        <v>4079</v>
      </c>
      <c r="E285" s="832" t="s">
        <v>4080</v>
      </c>
      <c r="F285" s="849">
        <v>30</v>
      </c>
      <c r="G285" s="849">
        <v>11100</v>
      </c>
      <c r="H285" s="849">
        <v>2.3076923076923075</v>
      </c>
      <c r="I285" s="849">
        <v>370</v>
      </c>
      <c r="J285" s="849">
        <v>13</v>
      </c>
      <c r="K285" s="849">
        <v>4810</v>
      </c>
      <c r="L285" s="849">
        <v>1</v>
      </c>
      <c r="M285" s="849">
        <v>370</v>
      </c>
      <c r="N285" s="849">
        <v>5</v>
      </c>
      <c r="O285" s="849">
        <v>1855</v>
      </c>
      <c r="P285" s="837">
        <v>0.38565488565488565</v>
      </c>
      <c r="Q285" s="850">
        <v>371</v>
      </c>
    </row>
    <row r="286" spans="1:17" ht="14.4" customHeight="1" x14ac:dyDescent="0.3">
      <c r="A286" s="831" t="s">
        <v>4039</v>
      </c>
      <c r="B286" s="832" t="s">
        <v>4040</v>
      </c>
      <c r="C286" s="832" t="s">
        <v>2919</v>
      </c>
      <c r="D286" s="832" t="s">
        <v>4081</v>
      </c>
      <c r="E286" s="832" t="s">
        <v>4082</v>
      </c>
      <c r="F286" s="849"/>
      <c r="G286" s="849"/>
      <c r="H286" s="849"/>
      <c r="I286" s="849"/>
      <c r="J286" s="849"/>
      <c r="K286" s="849"/>
      <c r="L286" s="849"/>
      <c r="M286" s="849"/>
      <c r="N286" s="849">
        <v>4</v>
      </c>
      <c r="O286" s="849">
        <v>448</v>
      </c>
      <c r="P286" s="837"/>
      <c r="Q286" s="850">
        <v>112</v>
      </c>
    </row>
    <row r="287" spans="1:17" ht="14.4" customHeight="1" x14ac:dyDescent="0.3">
      <c r="A287" s="831" t="s">
        <v>4039</v>
      </c>
      <c r="B287" s="832" t="s">
        <v>4040</v>
      </c>
      <c r="C287" s="832" t="s">
        <v>2919</v>
      </c>
      <c r="D287" s="832" t="s">
        <v>4083</v>
      </c>
      <c r="E287" s="832" t="s">
        <v>4084</v>
      </c>
      <c r="F287" s="849">
        <v>1</v>
      </c>
      <c r="G287" s="849">
        <v>125</v>
      </c>
      <c r="H287" s="849"/>
      <c r="I287" s="849">
        <v>125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4039</v>
      </c>
      <c r="B288" s="832" t="s">
        <v>4040</v>
      </c>
      <c r="C288" s="832" t="s">
        <v>2919</v>
      </c>
      <c r="D288" s="832" t="s">
        <v>4085</v>
      </c>
      <c r="E288" s="832" t="s">
        <v>4086</v>
      </c>
      <c r="F288" s="849">
        <v>3</v>
      </c>
      <c r="G288" s="849">
        <v>1485</v>
      </c>
      <c r="H288" s="849"/>
      <c r="I288" s="849">
        <v>495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4039</v>
      </c>
      <c r="B289" s="832" t="s">
        <v>4040</v>
      </c>
      <c r="C289" s="832" t="s">
        <v>2919</v>
      </c>
      <c r="D289" s="832" t="s">
        <v>4085</v>
      </c>
      <c r="E289" s="832" t="s">
        <v>4087</v>
      </c>
      <c r="F289" s="849">
        <v>2</v>
      </c>
      <c r="G289" s="849">
        <v>990</v>
      </c>
      <c r="H289" s="849"/>
      <c r="I289" s="849">
        <v>495</v>
      </c>
      <c r="J289" s="849"/>
      <c r="K289" s="849"/>
      <c r="L289" s="849"/>
      <c r="M289" s="849"/>
      <c r="N289" s="849">
        <v>1</v>
      </c>
      <c r="O289" s="849">
        <v>496</v>
      </c>
      <c r="P289" s="837"/>
      <c r="Q289" s="850">
        <v>496</v>
      </c>
    </row>
    <row r="290" spans="1:17" ht="14.4" customHeight="1" x14ac:dyDescent="0.3">
      <c r="A290" s="831" t="s">
        <v>4039</v>
      </c>
      <c r="B290" s="832" t="s">
        <v>4040</v>
      </c>
      <c r="C290" s="832" t="s">
        <v>2919</v>
      </c>
      <c r="D290" s="832" t="s">
        <v>4088</v>
      </c>
      <c r="E290" s="832" t="s">
        <v>4089</v>
      </c>
      <c r="F290" s="849"/>
      <c r="G290" s="849"/>
      <c r="H290" s="849"/>
      <c r="I290" s="849"/>
      <c r="J290" s="849">
        <v>2</v>
      </c>
      <c r="K290" s="849">
        <v>912</v>
      </c>
      <c r="L290" s="849">
        <v>1</v>
      </c>
      <c r="M290" s="849">
        <v>456</v>
      </c>
      <c r="N290" s="849"/>
      <c r="O290" s="849"/>
      <c r="P290" s="837"/>
      <c r="Q290" s="850"/>
    </row>
    <row r="291" spans="1:17" ht="14.4" customHeight="1" x14ac:dyDescent="0.3">
      <c r="A291" s="831" t="s">
        <v>4039</v>
      </c>
      <c r="B291" s="832" t="s">
        <v>4040</v>
      </c>
      <c r="C291" s="832" t="s">
        <v>2919</v>
      </c>
      <c r="D291" s="832" t="s">
        <v>4088</v>
      </c>
      <c r="E291" s="832" t="s">
        <v>4090</v>
      </c>
      <c r="F291" s="849">
        <v>4</v>
      </c>
      <c r="G291" s="849">
        <v>1824</v>
      </c>
      <c r="H291" s="849">
        <v>4</v>
      </c>
      <c r="I291" s="849">
        <v>456</v>
      </c>
      <c r="J291" s="849">
        <v>1</v>
      </c>
      <c r="K291" s="849">
        <v>456</v>
      </c>
      <c r="L291" s="849">
        <v>1</v>
      </c>
      <c r="M291" s="849">
        <v>456</v>
      </c>
      <c r="N291" s="849">
        <v>3</v>
      </c>
      <c r="O291" s="849">
        <v>1374</v>
      </c>
      <c r="P291" s="837">
        <v>3.013157894736842</v>
      </c>
      <c r="Q291" s="850">
        <v>458</v>
      </c>
    </row>
    <row r="292" spans="1:17" ht="14.4" customHeight="1" x14ac:dyDescent="0.3">
      <c r="A292" s="831" t="s">
        <v>4039</v>
      </c>
      <c r="B292" s="832" t="s">
        <v>4040</v>
      </c>
      <c r="C292" s="832" t="s">
        <v>2919</v>
      </c>
      <c r="D292" s="832" t="s">
        <v>4091</v>
      </c>
      <c r="E292" s="832" t="s">
        <v>4092</v>
      </c>
      <c r="F292" s="849"/>
      <c r="G292" s="849"/>
      <c r="H292" s="849"/>
      <c r="I292" s="849"/>
      <c r="J292" s="849">
        <v>2</v>
      </c>
      <c r="K292" s="849">
        <v>116</v>
      </c>
      <c r="L292" s="849">
        <v>1</v>
      </c>
      <c r="M292" s="849">
        <v>58</v>
      </c>
      <c r="N292" s="849"/>
      <c r="O292" s="849"/>
      <c r="P292" s="837"/>
      <c r="Q292" s="850"/>
    </row>
    <row r="293" spans="1:17" ht="14.4" customHeight="1" x14ac:dyDescent="0.3">
      <c r="A293" s="831" t="s">
        <v>4039</v>
      </c>
      <c r="B293" s="832" t="s">
        <v>4040</v>
      </c>
      <c r="C293" s="832" t="s">
        <v>2919</v>
      </c>
      <c r="D293" s="832" t="s">
        <v>4091</v>
      </c>
      <c r="E293" s="832" t="s">
        <v>4093</v>
      </c>
      <c r="F293" s="849"/>
      <c r="G293" s="849"/>
      <c r="H293" s="849"/>
      <c r="I293" s="849"/>
      <c r="J293" s="849"/>
      <c r="K293" s="849"/>
      <c r="L293" s="849"/>
      <c r="M293" s="849"/>
      <c r="N293" s="849">
        <v>2</v>
      </c>
      <c r="O293" s="849">
        <v>116</v>
      </c>
      <c r="P293" s="837"/>
      <c r="Q293" s="850">
        <v>58</v>
      </c>
    </row>
    <row r="294" spans="1:17" ht="14.4" customHeight="1" x14ac:dyDescent="0.3">
      <c r="A294" s="831" t="s">
        <v>4039</v>
      </c>
      <c r="B294" s="832" t="s">
        <v>4040</v>
      </c>
      <c r="C294" s="832" t="s">
        <v>2919</v>
      </c>
      <c r="D294" s="832" t="s">
        <v>4094</v>
      </c>
      <c r="E294" s="832" t="s">
        <v>4095</v>
      </c>
      <c r="F294" s="849">
        <v>178</v>
      </c>
      <c r="G294" s="849">
        <v>31150</v>
      </c>
      <c r="H294" s="849">
        <v>1.6089876033057851</v>
      </c>
      <c r="I294" s="849">
        <v>175</v>
      </c>
      <c r="J294" s="849">
        <v>110</v>
      </c>
      <c r="K294" s="849">
        <v>19360</v>
      </c>
      <c r="L294" s="849">
        <v>1</v>
      </c>
      <c r="M294" s="849">
        <v>176</v>
      </c>
      <c r="N294" s="849">
        <v>5</v>
      </c>
      <c r="O294" s="849">
        <v>880</v>
      </c>
      <c r="P294" s="837">
        <v>4.5454545454545456E-2</v>
      </c>
      <c r="Q294" s="850">
        <v>176</v>
      </c>
    </row>
    <row r="295" spans="1:17" ht="14.4" customHeight="1" x14ac:dyDescent="0.3">
      <c r="A295" s="831" t="s">
        <v>4039</v>
      </c>
      <c r="B295" s="832" t="s">
        <v>4040</v>
      </c>
      <c r="C295" s="832" t="s">
        <v>2919</v>
      </c>
      <c r="D295" s="832" t="s">
        <v>4096</v>
      </c>
      <c r="E295" s="832" t="s">
        <v>4097</v>
      </c>
      <c r="F295" s="849">
        <v>2</v>
      </c>
      <c r="G295" s="849">
        <v>170</v>
      </c>
      <c r="H295" s="849"/>
      <c r="I295" s="849">
        <v>85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4039</v>
      </c>
      <c r="B296" s="832" t="s">
        <v>4040</v>
      </c>
      <c r="C296" s="832" t="s">
        <v>2919</v>
      </c>
      <c r="D296" s="832" t="s">
        <v>4098</v>
      </c>
      <c r="E296" s="832" t="s">
        <v>4099</v>
      </c>
      <c r="F296" s="849">
        <v>1</v>
      </c>
      <c r="G296" s="849">
        <v>169</v>
      </c>
      <c r="H296" s="849"/>
      <c r="I296" s="849">
        <v>169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4039</v>
      </c>
      <c r="B297" s="832" t="s">
        <v>4040</v>
      </c>
      <c r="C297" s="832" t="s">
        <v>2919</v>
      </c>
      <c r="D297" s="832" t="s">
        <v>4098</v>
      </c>
      <c r="E297" s="832" t="s">
        <v>4100</v>
      </c>
      <c r="F297" s="849">
        <v>1</v>
      </c>
      <c r="G297" s="849">
        <v>169</v>
      </c>
      <c r="H297" s="849">
        <v>0.99411764705882355</v>
      </c>
      <c r="I297" s="849">
        <v>169</v>
      </c>
      <c r="J297" s="849">
        <v>1</v>
      </c>
      <c r="K297" s="849">
        <v>170</v>
      </c>
      <c r="L297" s="849">
        <v>1</v>
      </c>
      <c r="M297" s="849">
        <v>170</v>
      </c>
      <c r="N297" s="849"/>
      <c r="O297" s="849"/>
      <c r="P297" s="837"/>
      <c r="Q297" s="850"/>
    </row>
    <row r="298" spans="1:17" ht="14.4" customHeight="1" x14ac:dyDescent="0.3">
      <c r="A298" s="831" t="s">
        <v>4039</v>
      </c>
      <c r="B298" s="832" t="s">
        <v>4040</v>
      </c>
      <c r="C298" s="832" t="s">
        <v>2919</v>
      </c>
      <c r="D298" s="832" t="s">
        <v>4101</v>
      </c>
      <c r="E298" s="832" t="s">
        <v>4102</v>
      </c>
      <c r="F298" s="849">
        <v>1</v>
      </c>
      <c r="G298" s="849">
        <v>263</v>
      </c>
      <c r="H298" s="849"/>
      <c r="I298" s="849">
        <v>263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4039</v>
      </c>
      <c r="B299" s="832" t="s">
        <v>4040</v>
      </c>
      <c r="C299" s="832" t="s">
        <v>2919</v>
      </c>
      <c r="D299" s="832" t="s">
        <v>4103</v>
      </c>
      <c r="E299" s="832" t="s">
        <v>4104</v>
      </c>
      <c r="F299" s="849"/>
      <c r="G299" s="849"/>
      <c r="H299" s="849"/>
      <c r="I299" s="849"/>
      <c r="J299" s="849">
        <v>2</v>
      </c>
      <c r="K299" s="849">
        <v>4262</v>
      </c>
      <c r="L299" s="849">
        <v>1</v>
      </c>
      <c r="M299" s="849">
        <v>2131</v>
      </c>
      <c r="N299" s="849"/>
      <c r="O299" s="849"/>
      <c r="P299" s="837"/>
      <c r="Q299" s="850"/>
    </row>
    <row r="300" spans="1:17" ht="14.4" customHeight="1" x14ac:dyDescent="0.3">
      <c r="A300" s="831" t="s">
        <v>4039</v>
      </c>
      <c r="B300" s="832" t="s">
        <v>4040</v>
      </c>
      <c r="C300" s="832" t="s">
        <v>2919</v>
      </c>
      <c r="D300" s="832" t="s">
        <v>4105</v>
      </c>
      <c r="E300" s="832" t="s">
        <v>4106</v>
      </c>
      <c r="F300" s="849">
        <v>3</v>
      </c>
      <c r="G300" s="849">
        <v>726</v>
      </c>
      <c r="H300" s="849"/>
      <c r="I300" s="849">
        <v>242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4039</v>
      </c>
      <c r="B301" s="832" t="s">
        <v>4040</v>
      </c>
      <c r="C301" s="832" t="s">
        <v>2919</v>
      </c>
      <c r="D301" s="832" t="s">
        <v>4105</v>
      </c>
      <c r="E301" s="832" t="s">
        <v>4107</v>
      </c>
      <c r="F301" s="849">
        <v>2</v>
      </c>
      <c r="G301" s="849">
        <v>484</v>
      </c>
      <c r="H301" s="849"/>
      <c r="I301" s="849">
        <v>242</v>
      </c>
      <c r="J301" s="849"/>
      <c r="K301" s="849"/>
      <c r="L301" s="849"/>
      <c r="M301" s="849"/>
      <c r="N301" s="849">
        <v>1</v>
      </c>
      <c r="O301" s="849">
        <v>243</v>
      </c>
      <c r="P301" s="837"/>
      <c r="Q301" s="850">
        <v>243</v>
      </c>
    </row>
    <row r="302" spans="1:17" ht="14.4" customHeight="1" x14ac:dyDescent="0.3">
      <c r="A302" s="831" t="s">
        <v>4039</v>
      </c>
      <c r="B302" s="832" t="s">
        <v>4040</v>
      </c>
      <c r="C302" s="832" t="s">
        <v>2919</v>
      </c>
      <c r="D302" s="832" t="s">
        <v>4108</v>
      </c>
      <c r="E302" s="832" t="s">
        <v>4109</v>
      </c>
      <c r="F302" s="849">
        <v>2</v>
      </c>
      <c r="G302" s="849">
        <v>846</v>
      </c>
      <c r="H302" s="849">
        <v>0.39905660377358493</v>
      </c>
      <c r="I302" s="849">
        <v>423</v>
      </c>
      <c r="J302" s="849">
        <v>5</v>
      </c>
      <c r="K302" s="849">
        <v>2120</v>
      </c>
      <c r="L302" s="849">
        <v>1</v>
      </c>
      <c r="M302" s="849">
        <v>424</v>
      </c>
      <c r="N302" s="849"/>
      <c r="O302" s="849"/>
      <c r="P302" s="837"/>
      <c r="Q302" s="850"/>
    </row>
    <row r="303" spans="1:17" ht="14.4" customHeight="1" x14ac:dyDescent="0.3">
      <c r="A303" s="831" t="s">
        <v>4110</v>
      </c>
      <c r="B303" s="832" t="s">
        <v>4111</v>
      </c>
      <c r="C303" s="832" t="s">
        <v>2919</v>
      </c>
      <c r="D303" s="832" t="s">
        <v>4112</v>
      </c>
      <c r="E303" s="832" t="s">
        <v>4113</v>
      </c>
      <c r="F303" s="849">
        <v>281</v>
      </c>
      <c r="G303" s="849">
        <v>48613</v>
      </c>
      <c r="H303" s="849">
        <v>1.0181159420289856</v>
      </c>
      <c r="I303" s="849">
        <v>173</v>
      </c>
      <c r="J303" s="849">
        <v>276</v>
      </c>
      <c r="K303" s="849">
        <v>47748</v>
      </c>
      <c r="L303" s="849">
        <v>1</v>
      </c>
      <c r="M303" s="849">
        <v>173</v>
      </c>
      <c r="N303" s="849">
        <v>210</v>
      </c>
      <c r="O303" s="849">
        <v>36540</v>
      </c>
      <c r="P303" s="837">
        <v>0.76526765518974615</v>
      </c>
      <c r="Q303" s="850">
        <v>174</v>
      </c>
    </row>
    <row r="304" spans="1:17" ht="14.4" customHeight="1" x14ac:dyDescent="0.3">
      <c r="A304" s="831" t="s">
        <v>4110</v>
      </c>
      <c r="B304" s="832" t="s">
        <v>4111</v>
      </c>
      <c r="C304" s="832" t="s">
        <v>2919</v>
      </c>
      <c r="D304" s="832" t="s">
        <v>4114</v>
      </c>
      <c r="E304" s="832" t="s">
        <v>4115</v>
      </c>
      <c r="F304" s="849">
        <v>40</v>
      </c>
      <c r="G304" s="849">
        <v>46920</v>
      </c>
      <c r="H304" s="849">
        <v>2.4361370716510904</v>
      </c>
      <c r="I304" s="849">
        <v>1173</v>
      </c>
      <c r="J304" s="849">
        <v>18</v>
      </c>
      <c r="K304" s="849">
        <v>19260</v>
      </c>
      <c r="L304" s="849">
        <v>1</v>
      </c>
      <c r="M304" s="849">
        <v>1070</v>
      </c>
      <c r="N304" s="849">
        <v>8</v>
      </c>
      <c r="O304" s="849">
        <v>8560</v>
      </c>
      <c r="P304" s="837">
        <v>0.44444444444444442</v>
      </c>
      <c r="Q304" s="850">
        <v>1070</v>
      </c>
    </row>
    <row r="305" spans="1:17" ht="14.4" customHeight="1" x14ac:dyDescent="0.3">
      <c r="A305" s="831" t="s">
        <v>4110</v>
      </c>
      <c r="B305" s="832" t="s">
        <v>4111</v>
      </c>
      <c r="C305" s="832" t="s">
        <v>2919</v>
      </c>
      <c r="D305" s="832" t="s">
        <v>4116</v>
      </c>
      <c r="E305" s="832" t="s">
        <v>4117</v>
      </c>
      <c r="F305" s="849">
        <v>25</v>
      </c>
      <c r="G305" s="849">
        <v>1025</v>
      </c>
      <c r="H305" s="849">
        <v>7.4275362318840576</v>
      </c>
      <c r="I305" s="849">
        <v>41</v>
      </c>
      <c r="J305" s="849">
        <v>3</v>
      </c>
      <c r="K305" s="849">
        <v>138</v>
      </c>
      <c r="L305" s="849">
        <v>1</v>
      </c>
      <c r="M305" s="849">
        <v>46</v>
      </c>
      <c r="N305" s="849">
        <v>34</v>
      </c>
      <c r="O305" s="849">
        <v>1564</v>
      </c>
      <c r="P305" s="837">
        <v>11.333333333333334</v>
      </c>
      <c r="Q305" s="850">
        <v>46</v>
      </c>
    </row>
    <row r="306" spans="1:17" ht="14.4" customHeight="1" x14ac:dyDescent="0.3">
      <c r="A306" s="831" t="s">
        <v>4110</v>
      </c>
      <c r="B306" s="832" t="s">
        <v>4111</v>
      </c>
      <c r="C306" s="832" t="s">
        <v>2919</v>
      </c>
      <c r="D306" s="832" t="s">
        <v>4116</v>
      </c>
      <c r="E306" s="832" t="s">
        <v>4118</v>
      </c>
      <c r="F306" s="849">
        <v>25</v>
      </c>
      <c r="G306" s="849">
        <v>1025</v>
      </c>
      <c r="H306" s="849">
        <v>2.4758454106280192</v>
      </c>
      <c r="I306" s="849">
        <v>41</v>
      </c>
      <c r="J306" s="849">
        <v>9</v>
      </c>
      <c r="K306" s="849">
        <v>414</v>
      </c>
      <c r="L306" s="849">
        <v>1</v>
      </c>
      <c r="M306" s="849">
        <v>46</v>
      </c>
      <c r="N306" s="849">
        <v>51</v>
      </c>
      <c r="O306" s="849">
        <v>2346</v>
      </c>
      <c r="P306" s="837">
        <v>5.666666666666667</v>
      </c>
      <c r="Q306" s="850">
        <v>46</v>
      </c>
    </row>
    <row r="307" spans="1:17" ht="14.4" customHeight="1" x14ac:dyDescent="0.3">
      <c r="A307" s="831" t="s">
        <v>4110</v>
      </c>
      <c r="B307" s="832" t="s">
        <v>4111</v>
      </c>
      <c r="C307" s="832" t="s">
        <v>2919</v>
      </c>
      <c r="D307" s="832" t="s">
        <v>4119</v>
      </c>
      <c r="E307" s="832" t="s">
        <v>4120</v>
      </c>
      <c r="F307" s="849">
        <v>7</v>
      </c>
      <c r="G307" s="849">
        <v>2688</v>
      </c>
      <c r="H307" s="849">
        <v>1.5492795389048992</v>
      </c>
      <c r="I307" s="849">
        <v>384</v>
      </c>
      <c r="J307" s="849">
        <v>5</v>
      </c>
      <c r="K307" s="849">
        <v>1735</v>
      </c>
      <c r="L307" s="849">
        <v>1</v>
      </c>
      <c r="M307" s="849">
        <v>347</v>
      </c>
      <c r="N307" s="849">
        <v>10</v>
      </c>
      <c r="O307" s="849">
        <v>3470</v>
      </c>
      <c r="P307" s="837">
        <v>2</v>
      </c>
      <c r="Q307" s="850">
        <v>347</v>
      </c>
    </row>
    <row r="308" spans="1:17" ht="14.4" customHeight="1" x14ac:dyDescent="0.3">
      <c r="A308" s="831" t="s">
        <v>4110</v>
      </c>
      <c r="B308" s="832" t="s">
        <v>4111</v>
      </c>
      <c r="C308" s="832" t="s">
        <v>2919</v>
      </c>
      <c r="D308" s="832" t="s">
        <v>4121</v>
      </c>
      <c r="E308" s="832" t="s">
        <v>4122</v>
      </c>
      <c r="F308" s="849">
        <v>24</v>
      </c>
      <c r="G308" s="849">
        <v>888</v>
      </c>
      <c r="H308" s="849"/>
      <c r="I308" s="849">
        <v>37</v>
      </c>
      <c r="J308" s="849"/>
      <c r="K308" s="849"/>
      <c r="L308" s="849"/>
      <c r="M308" s="849"/>
      <c r="N308" s="849">
        <v>4</v>
      </c>
      <c r="O308" s="849">
        <v>204</v>
      </c>
      <c r="P308" s="837"/>
      <c r="Q308" s="850">
        <v>51</v>
      </c>
    </row>
    <row r="309" spans="1:17" ht="14.4" customHeight="1" x14ac:dyDescent="0.3">
      <c r="A309" s="831" t="s">
        <v>4110</v>
      </c>
      <c r="B309" s="832" t="s">
        <v>4111</v>
      </c>
      <c r="C309" s="832" t="s">
        <v>2919</v>
      </c>
      <c r="D309" s="832" t="s">
        <v>4123</v>
      </c>
      <c r="E309" s="832" t="s">
        <v>4124</v>
      </c>
      <c r="F309" s="849">
        <v>6</v>
      </c>
      <c r="G309" s="849">
        <v>2676</v>
      </c>
      <c r="H309" s="849">
        <v>0.59151193633952259</v>
      </c>
      <c r="I309" s="849">
        <v>446</v>
      </c>
      <c r="J309" s="849">
        <v>12</v>
      </c>
      <c r="K309" s="849">
        <v>4524</v>
      </c>
      <c r="L309" s="849">
        <v>1</v>
      </c>
      <c r="M309" s="849">
        <v>377</v>
      </c>
      <c r="N309" s="849">
        <v>20</v>
      </c>
      <c r="O309" s="849">
        <v>7540</v>
      </c>
      <c r="P309" s="837">
        <v>1.6666666666666667</v>
      </c>
      <c r="Q309" s="850">
        <v>377</v>
      </c>
    </row>
    <row r="310" spans="1:17" ht="14.4" customHeight="1" x14ac:dyDescent="0.3">
      <c r="A310" s="831" t="s">
        <v>4110</v>
      </c>
      <c r="B310" s="832" t="s">
        <v>4111</v>
      </c>
      <c r="C310" s="832" t="s">
        <v>2919</v>
      </c>
      <c r="D310" s="832" t="s">
        <v>4123</v>
      </c>
      <c r="E310" s="832" t="s">
        <v>4125</v>
      </c>
      <c r="F310" s="849">
        <v>9</v>
      </c>
      <c r="G310" s="849">
        <v>4014</v>
      </c>
      <c r="H310" s="849">
        <v>0.70981432360742702</v>
      </c>
      <c r="I310" s="849">
        <v>446</v>
      </c>
      <c r="J310" s="849">
        <v>15</v>
      </c>
      <c r="K310" s="849">
        <v>5655</v>
      </c>
      <c r="L310" s="849">
        <v>1</v>
      </c>
      <c r="M310" s="849">
        <v>377</v>
      </c>
      <c r="N310" s="849">
        <v>24</v>
      </c>
      <c r="O310" s="849">
        <v>9048</v>
      </c>
      <c r="P310" s="837">
        <v>1.6</v>
      </c>
      <c r="Q310" s="850">
        <v>377</v>
      </c>
    </row>
    <row r="311" spans="1:17" ht="14.4" customHeight="1" x14ac:dyDescent="0.3">
      <c r="A311" s="831" t="s">
        <v>4110</v>
      </c>
      <c r="B311" s="832" t="s">
        <v>4111</v>
      </c>
      <c r="C311" s="832" t="s">
        <v>2919</v>
      </c>
      <c r="D311" s="832" t="s">
        <v>4126</v>
      </c>
      <c r="E311" s="832" t="s">
        <v>4127</v>
      </c>
      <c r="F311" s="849">
        <v>13</v>
      </c>
      <c r="G311" s="849">
        <v>546</v>
      </c>
      <c r="H311" s="849">
        <v>0.80294117647058827</v>
      </c>
      <c r="I311" s="849">
        <v>42</v>
      </c>
      <c r="J311" s="849">
        <v>20</v>
      </c>
      <c r="K311" s="849">
        <v>680</v>
      </c>
      <c r="L311" s="849">
        <v>1</v>
      </c>
      <c r="M311" s="849">
        <v>34</v>
      </c>
      <c r="N311" s="849">
        <v>12</v>
      </c>
      <c r="O311" s="849">
        <v>408</v>
      </c>
      <c r="P311" s="837">
        <v>0.6</v>
      </c>
      <c r="Q311" s="850">
        <v>34</v>
      </c>
    </row>
    <row r="312" spans="1:17" ht="14.4" customHeight="1" x14ac:dyDescent="0.3">
      <c r="A312" s="831" t="s">
        <v>4110</v>
      </c>
      <c r="B312" s="832" t="s">
        <v>4111</v>
      </c>
      <c r="C312" s="832" t="s">
        <v>2919</v>
      </c>
      <c r="D312" s="832" t="s">
        <v>4126</v>
      </c>
      <c r="E312" s="832" t="s">
        <v>4128</v>
      </c>
      <c r="F312" s="849">
        <v>13</v>
      </c>
      <c r="G312" s="849">
        <v>546</v>
      </c>
      <c r="H312" s="849">
        <v>1.1470588235294117</v>
      </c>
      <c r="I312" s="849">
        <v>42</v>
      </c>
      <c r="J312" s="849">
        <v>14</v>
      </c>
      <c r="K312" s="849">
        <v>476</v>
      </c>
      <c r="L312" s="849">
        <v>1</v>
      </c>
      <c r="M312" s="849">
        <v>34</v>
      </c>
      <c r="N312" s="849">
        <v>9</v>
      </c>
      <c r="O312" s="849">
        <v>306</v>
      </c>
      <c r="P312" s="837">
        <v>0.6428571428571429</v>
      </c>
      <c r="Q312" s="850">
        <v>34</v>
      </c>
    </row>
    <row r="313" spans="1:17" ht="14.4" customHeight="1" x14ac:dyDescent="0.3">
      <c r="A313" s="831" t="s">
        <v>4110</v>
      </c>
      <c r="B313" s="832" t="s">
        <v>4111</v>
      </c>
      <c r="C313" s="832" t="s">
        <v>2919</v>
      </c>
      <c r="D313" s="832" t="s">
        <v>4129</v>
      </c>
      <c r="E313" s="832" t="s">
        <v>4130</v>
      </c>
      <c r="F313" s="849">
        <v>11</v>
      </c>
      <c r="G313" s="849">
        <v>5412</v>
      </c>
      <c r="H313" s="849">
        <v>0.7944803288314739</v>
      </c>
      <c r="I313" s="849">
        <v>492</v>
      </c>
      <c r="J313" s="849">
        <v>13</v>
      </c>
      <c r="K313" s="849">
        <v>6812</v>
      </c>
      <c r="L313" s="849">
        <v>1</v>
      </c>
      <c r="M313" s="849">
        <v>524</v>
      </c>
      <c r="N313" s="849">
        <v>18</v>
      </c>
      <c r="O313" s="849">
        <v>9432</v>
      </c>
      <c r="P313" s="837">
        <v>1.3846153846153846</v>
      </c>
      <c r="Q313" s="850">
        <v>524</v>
      </c>
    </row>
    <row r="314" spans="1:17" ht="14.4" customHeight="1" x14ac:dyDescent="0.3">
      <c r="A314" s="831" t="s">
        <v>4110</v>
      </c>
      <c r="B314" s="832" t="s">
        <v>4111</v>
      </c>
      <c r="C314" s="832" t="s">
        <v>2919</v>
      </c>
      <c r="D314" s="832" t="s">
        <v>4129</v>
      </c>
      <c r="E314" s="832" t="s">
        <v>4131</v>
      </c>
      <c r="F314" s="849">
        <v>3</v>
      </c>
      <c r="G314" s="849">
        <v>1476</v>
      </c>
      <c r="H314" s="849">
        <v>0.93893129770992367</v>
      </c>
      <c r="I314" s="849">
        <v>492</v>
      </c>
      <c r="J314" s="849">
        <v>3</v>
      </c>
      <c r="K314" s="849">
        <v>1572</v>
      </c>
      <c r="L314" s="849">
        <v>1</v>
      </c>
      <c r="M314" s="849">
        <v>524</v>
      </c>
      <c r="N314" s="849">
        <v>2</v>
      </c>
      <c r="O314" s="849">
        <v>1048</v>
      </c>
      <c r="P314" s="837">
        <v>0.66666666666666663</v>
      </c>
      <c r="Q314" s="850">
        <v>524</v>
      </c>
    </row>
    <row r="315" spans="1:17" ht="14.4" customHeight="1" x14ac:dyDescent="0.3">
      <c r="A315" s="831" t="s">
        <v>4110</v>
      </c>
      <c r="B315" s="832" t="s">
        <v>4111</v>
      </c>
      <c r="C315" s="832" t="s">
        <v>2919</v>
      </c>
      <c r="D315" s="832" t="s">
        <v>4132</v>
      </c>
      <c r="E315" s="832" t="s">
        <v>4133</v>
      </c>
      <c r="F315" s="849">
        <v>13</v>
      </c>
      <c r="G315" s="849">
        <v>403</v>
      </c>
      <c r="H315" s="849">
        <v>2.3567251461988303</v>
      </c>
      <c r="I315" s="849">
        <v>31</v>
      </c>
      <c r="J315" s="849">
        <v>3</v>
      </c>
      <c r="K315" s="849">
        <v>171</v>
      </c>
      <c r="L315" s="849">
        <v>1</v>
      </c>
      <c r="M315" s="849">
        <v>57</v>
      </c>
      <c r="N315" s="849">
        <v>8</v>
      </c>
      <c r="O315" s="849">
        <v>456</v>
      </c>
      <c r="P315" s="837">
        <v>2.6666666666666665</v>
      </c>
      <c r="Q315" s="850">
        <v>57</v>
      </c>
    </row>
    <row r="316" spans="1:17" ht="14.4" customHeight="1" x14ac:dyDescent="0.3">
      <c r="A316" s="831" t="s">
        <v>4110</v>
      </c>
      <c r="B316" s="832" t="s">
        <v>4111</v>
      </c>
      <c r="C316" s="832" t="s">
        <v>2919</v>
      </c>
      <c r="D316" s="832" t="s">
        <v>4132</v>
      </c>
      <c r="E316" s="832" t="s">
        <v>4134</v>
      </c>
      <c r="F316" s="849">
        <v>8</v>
      </c>
      <c r="G316" s="849">
        <v>248</v>
      </c>
      <c r="H316" s="849">
        <v>0.72514619883040932</v>
      </c>
      <c r="I316" s="849">
        <v>31</v>
      </c>
      <c r="J316" s="849">
        <v>6</v>
      </c>
      <c r="K316" s="849">
        <v>342</v>
      </c>
      <c r="L316" s="849">
        <v>1</v>
      </c>
      <c r="M316" s="849">
        <v>57</v>
      </c>
      <c r="N316" s="849">
        <v>23</v>
      </c>
      <c r="O316" s="849">
        <v>1311</v>
      </c>
      <c r="P316" s="837">
        <v>3.8333333333333335</v>
      </c>
      <c r="Q316" s="850">
        <v>57</v>
      </c>
    </row>
    <row r="317" spans="1:17" ht="14.4" customHeight="1" x14ac:dyDescent="0.3">
      <c r="A317" s="831" t="s">
        <v>4110</v>
      </c>
      <c r="B317" s="832" t="s">
        <v>4111</v>
      </c>
      <c r="C317" s="832" t="s">
        <v>2919</v>
      </c>
      <c r="D317" s="832" t="s">
        <v>4135</v>
      </c>
      <c r="E317" s="832" t="s">
        <v>4136</v>
      </c>
      <c r="F317" s="849">
        <v>1</v>
      </c>
      <c r="G317" s="849">
        <v>208</v>
      </c>
      <c r="H317" s="849"/>
      <c r="I317" s="849">
        <v>208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4110</v>
      </c>
      <c r="B318" s="832" t="s">
        <v>4111</v>
      </c>
      <c r="C318" s="832" t="s">
        <v>2919</v>
      </c>
      <c r="D318" s="832" t="s">
        <v>4135</v>
      </c>
      <c r="E318" s="832" t="s">
        <v>4137</v>
      </c>
      <c r="F318" s="849">
        <v>3</v>
      </c>
      <c r="G318" s="849">
        <v>624</v>
      </c>
      <c r="H318" s="849"/>
      <c r="I318" s="849">
        <v>208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4110</v>
      </c>
      <c r="B319" s="832" t="s">
        <v>4111</v>
      </c>
      <c r="C319" s="832" t="s">
        <v>2919</v>
      </c>
      <c r="D319" s="832" t="s">
        <v>4138</v>
      </c>
      <c r="E319" s="832" t="s">
        <v>4139</v>
      </c>
      <c r="F319" s="849">
        <v>3</v>
      </c>
      <c r="G319" s="849">
        <v>1152</v>
      </c>
      <c r="H319" s="849"/>
      <c r="I319" s="849">
        <v>384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4110</v>
      </c>
      <c r="B320" s="832" t="s">
        <v>4111</v>
      </c>
      <c r="C320" s="832" t="s">
        <v>2919</v>
      </c>
      <c r="D320" s="832" t="s">
        <v>4138</v>
      </c>
      <c r="E320" s="832" t="s">
        <v>4140</v>
      </c>
      <c r="F320" s="849">
        <v>2</v>
      </c>
      <c r="G320" s="849">
        <v>768</v>
      </c>
      <c r="H320" s="849">
        <v>1.3887884267631103</v>
      </c>
      <c r="I320" s="849">
        <v>384</v>
      </c>
      <c r="J320" s="849">
        <v>1</v>
      </c>
      <c r="K320" s="849">
        <v>553</v>
      </c>
      <c r="L320" s="849">
        <v>1</v>
      </c>
      <c r="M320" s="849">
        <v>553</v>
      </c>
      <c r="N320" s="849"/>
      <c r="O320" s="849"/>
      <c r="P320" s="837"/>
      <c r="Q320" s="850"/>
    </row>
    <row r="321" spans="1:17" ht="14.4" customHeight="1" x14ac:dyDescent="0.3">
      <c r="A321" s="831" t="s">
        <v>4110</v>
      </c>
      <c r="B321" s="832" t="s">
        <v>4111</v>
      </c>
      <c r="C321" s="832" t="s">
        <v>2919</v>
      </c>
      <c r="D321" s="832" t="s">
        <v>4141</v>
      </c>
      <c r="E321" s="832" t="s">
        <v>4142</v>
      </c>
      <c r="F321" s="849">
        <v>35</v>
      </c>
      <c r="G321" s="849">
        <v>4865</v>
      </c>
      <c r="H321" s="849">
        <v>2.0012340600575893</v>
      </c>
      <c r="I321" s="849">
        <v>139</v>
      </c>
      <c r="J321" s="849">
        <v>17</v>
      </c>
      <c r="K321" s="849">
        <v>2431</v>
      </c>
      <c r="L321" s="849">
        <v>1</v>
      </c>
      <c r="M321" s="849">
        <v>143</v>
      </c>
      <c r="N321" s="849">
        <v>10</v>
      </c>
      <c r="O321" s="849">
        <v>1430</v>
      </c>
      <c r="P321" s="837">
        <v>0.58823529411764708</v>
      </c>
      <c r="Q321" s="850">
        <v>143</v>
      </c>
    </row>
    <row r="322" spans="1:17" ht="14.4" customHeight="1" x14ac:dyDescent="0.3">
      <c r="A322" s="831" t="s">
        <v>4110</v>
      </c>
      <c r="B322" s="832" t="s">
        <v>4111</v>
      </c>
      <c r="C322" s="832" t="s">
        <v>2919</v>
      </c>
      <c r="D322" s="832" t="s">
        <v>4141</v>
      </c>
      <c r="E322" s="832" t="s">
        <v>4143</v>
      </c>
      <c r="F322" s="849">
        <v>17</v>
      </c>
      <c r="G322" s="849">
        <v>2363</v>
      </c>
      <c r="H322" s="849">
        <v>0.61201761201761207</v>
      </c>
      <c r="I322" s="849">
        <v>139</v>
      </c>
      <c r="J322" s="849">
        <v>27</v>
      </c>
      <c r="K322" s="849">
        <v>3861</v>
      </c>
      <c r="L322" s="849">
        <v>1</v>
      </c>
      <c r="M322" s="849">
        <v>143</v>
      </c>
      <c r="N322" s="849">
        <v>13</v>
      </c>
      <c r="O322" s="849">
        <v>1859</v>
      </c>
      <c r="P322" s="837">
        <v>0.48148148148148145</v>
      </c>
      <c r="Q322" s="850">
        <v>143</v>
      </c>
    </row>
    <row r="323" spans="1:17" ht="14.4" customHeight="1" x14ac:dyDescent="0.3">
      <c r="A323" s="831" t="s">
        <v>4110</v>
      </c>
      <c r="B323" s="832" t="s">
        <v>4111</v>
      </c>
      <c r="C323" s="832" t="s">
        <v>2919</v>
      </c>
      <c r="D323" s="832" t="s">
        <v>4144</v>
      </c>
      <c r="E323" s="832" t="s">
        <v>4145</v>
      </c>
      <c r="F323" s="849">
        <v>29</v>
      </c>
      <c r="G323" s="849">
        <v>2987</v>
      </c>
      <c r="H323" s="849">
        <v>2.2976923076923077</v>
      </c>
      <c r="I323" s="849">
        <v>103</v>
      </c>
      <c r="J323" s="849">
        <v>20</v>
      </c>
      <c r="K323" s="849">
        <v>1300</v>
      </c>
      <c r="L323" s="849">
        <v>1</v>
      </c>
      <c r="M323" s="849">
        <v>65</v>
      </c>
      <c r="N323" s="849">
        <v>10</v>
      </c>
      <c r="O323" s="849">
        <v>650</v>
      </c>
      <c r="P323" s="837">
        <v>0.5</v>
      </c>
      <c r="Q323" s="850">
        <v>65</v>
      </c>
    </row>
    <row r="324" spans="1:17" ht="14.4" customHeight="1" x14ac:dyDescent="0.3">
      <c r="A324" s="831" t="s">
        <v>4110</v>
      </c>
      <c r="B324" s="832" t="s">
        <v>4111</v>
      </c>
      <c r="C324" s="832" t="s">
        <v>2919</v>
      </c>
      <c r="D324" s="832" t="s">
        <v>4144</v>
      </c>
      <c r="E324" s="832" t="s">
        <v>4146</v>
      </c>
      <c r="F324" s="849">
        <v>4</v>
      </c>
      <c r="G324" s="849">
        <v>412</v>
      </c>
      <c r="H324" s="849">
        <v>0.9054945054945055</v>
      </c>
      <c r="I324" s="849">
        <v>103</v>
      </c>
      <c r="J324" s="849">
        <v>7</v>
      </c>
      <c r="K324" s="849">
        <v>455</v>
      </c>
      <c r="L324" s="849">
        <v>1</v>
      </c>
      <c r="M324" s="849">
        <v>65</v>
      </c>
      <c r="N324" s="849">
        <v>5</v>
      </c>
      <c r="O324" s="849">
        <v>325</v>
      </c>
      <c r="P324" s="837">
        <v>0.7142857142857143</v>
      </c>
      <c r="Q324" s="850">
        <v>65</v>
      </c>
    </row>
    <row r="325" spans="1:17" ht="14.4" customHeight="1" x14ac:dyDescent="0.3">
      <c r="A325" s="831" t="s">
        <v>4110</v>
      </c>
      <c r="B325" s="832" t="s">
        <v>4111</v>
      </c>
      <c r="C325" s="832" t="s">
        <v>2919</v>
      </c>
      <c r="D325" s="832" t="s">
        <v>4147</v>
      </c>
      <c r="E325" s="832" t="s">
        <v>4148</v>
      </c>
      <c r="F325" s="849">
        <v>316</v>
      </c>
      <c r="G325" s="849">
        <v>36972</v>
      </c>
      <c r="H325" s="849">
        <v>0.72109533468559839</v>
      </c>
      <c r="I325" s="849">
        <v>117</v>
      </c>
      <c r="J325" s="849">
        <v>377</v>
      </c>
      <c r="K325" s="849">
        <v>51272</v>
      </c>
      <c r="L325" s="849">
        <v>1</v>
      </c>
      <c r="M325" s="849">
        <v>136</v>
      </c>
      <c r="N325" s="849">
        <v>309</v>
      </c>
      <c r="O325" s="849">
        <v>42333</v>
      </c>
      <c r="P325" s="837">
        <v>0.82565532844437506</v>
      </c>
      <c r="Q325" s="850">
        <v>137</v>
      </c>
    </row>
    <row r="326" spans="1:17" ht="14.4" customHeight="1" x14ac:dyDescent="0.3">
      <c r="A326" s="831" t="s">
        <v>4110</v>
      </c>
      <c r="B326" s="832" t="s">
        <v>4111</v>
      </c>
      <c r="C326" s="832" t="s">
        <v>2919</v>
      </c>
      <c r="D326" s="832" t="s">
        <v>4149</v>
      </c>
      <c r="E326" s="832" t="s">
        <v>4150</v>
      </c>
      <c r="F326" s="849">
        <v>172</v>
      </c>
      <c r="G326" s="849">
        <v>15652</v>
      </c>
      <c r="H326" s="849">
        <v>1.0424242424242425</v>
      </c>
      <c r="I326" s="849">
        <v>91</v>
      </c>
      <c r="J326" s="849">
        <v>165</v>
      </c>
      <c r="K326" s="849">
        <v>15015</v>
      </c>
      <c r="L326" s="849">
        <v>1</v>
      </c>
      <c r="M326" s="849">
        <v>91</v>
      </c>
      <c r="N326" s="849">
        <v>130</v>
      </c>
      <c r="O326" s="849">
        <v>11830</v>
      </c>
      <c r="P326" s="837">
        <v>0.78787878787878785</v>
      </c>
      <c r="Q326" s="850">
        <v>91</v>
      </c>
    </row>
    <row r="327" spans="1:17" ht="14.4" customHeight="1" x14ac:dyDescent="0.3">
      <c r="A327" s="831" t="s">
        <v>4110</v>
      </c>
      <c r="B327" s="832" t="s">
        <v>4111</v>
      </c>
      <c r="C327" s="832" t="s">
        <v>2919</v>
      </c>
      <c r="D327" s="832" t="s">
        <v>4151</v>
      </c>
      <c r="E327" s="832" t="s">
        <v>4152</v>
      </c>
      <c r="F327" s="849"/>
      <c r="G327" s="849"/>
      <c r="H327" s="849"/>
      <c r="I327" s="849"/>
      <c r="J327" s="849">
        <v>2</v>
      </c>
      <c r="K327" s="849">
        <v>274</v>
      </c>
      <c r="L327" s="849">
        <v>1</v>
      </c>
      <c r="M327" s="849">
        <v>137</v>
      </c>
      <c r="N327" s="849">
        <v>2</v>
      </c>
      <c r="O327" s="849">
        <v>276</v>
      </c>
      <c r="P327" s="837">
        <v>1.0072992700729928</v>
      </c>
      <c r="Q327" s="850">
        <v>138</v>
      </c>
    </row>
    <row r="328" spans="1:17" ht="14.4" customHeight="1" x14ac:dyDescent="0.3">
      <c r="A328" s="831" t="s">
        <v>4110</v>
      </c>
      <c r="B328" s="832" t="s">
        <v>4111</v>
      </c>
      <c r="C328" s="832" t="s">
        <v>2919</v>
      </c>
      <c r="D328" s="832" t="s">
        <v>4151</v>
      </c>
      <c r="E328" s="832" t="s">
        <v>4153</v>
      </c>
      <c r="F328" s="849">
        <v>2</v>
      </c>
      <c r="G328" s="849">
        <v>198</v>
      </c>
      <c r="H328" s="849">
        <v>1.4452554744525548</v>
      </c>
      <c r="I328" s="849">
        <v>99</v>
      </c>
      <c r="J328" s="849">
        <v>1</v>
      </c>
      <c r="K328" s="849">
        <v>137</v>
      </c>
      <c r="L328" s="849">
        <v>1</v>
      </c>
      <c r="M328" s="849">
        <v>137</v>
      </c>
      <c r="N328" s="849">
        <v>1</v>
      </c>
      <c r="O328" s="849">
        <v>138</v>
      </c>
      <c r="P328" s="837">
        <v>1.0072992700729928</v>
      </c>
      <c r="Q328" s="850">
        <v>138</v>
      </c>
    </row>
    <row r="329" spans="1:17" ht="14.4" customHeight="1" x14ac:dyDescent="0.3">
      <c r="A329" s="831" t="s">
        <v>4110</v>
      </c>
      <c r="B329" s="832" t="s">
        <v>4111</v>
      </c>
      <c r="C329" s="832" t="s">
        <v>2919</v>
      </c>
      <c r="D329" s="832" t="s">
        <v>4154</v>
      </c>
      <c r="E329" s="832" t="s">
        <v>4155</v>
      </c>
      <c r="F329" s="849">
        <v>2</v>
      </c>
      <c r="G329" s="849">
        <v>42</v>
      </c>
      <c r="H329" s="849"/>
      <c r="I329" s="849">
        <v>21</v>
      </c>
      <c r="J329" s="849"/>
      <c r="K329" s="849"/>
      <c r="L329" s="849"/>
      <c r="M329" s="849"/>
      <c r="N329" s="849">
        <v>12</v>
      </c>
      <c r="O329" s="849">
        <v>792</v>
      </c>
      <c r="P329" s="837"/>
      <c r="Q329" s="850">
        <v>66</v>
      </c>
    </row>
    <row r="330" spans="1:17" ht="14.4" customHeight="1" x14ac:dyDescent="0.3">
      <c r="A330" s="831" t="s">
        <v>4110</v>
      </c>
      <c r="B330" s="832" t="s">
        <v>4111</v>
      </c>
      <c r="C330" s="832" t="s">
        <v>2919</v>
      </c>
      <c r="D330" s="832" t="s">
        <v>4154</v>
      </c>
      <c r="E330" s="832" t="s">
        <v>4156</v>
      </c>
      <c r="F330" s="849">
        <v>33</v>
      </c>
      <c r="G330" s="849">
        <v>693</v>
      </c>
      <c r="H330" s="849">
        <v>0.3888888888888889</v>
      </c>
      <c r="I330" s="849">
        <v>21</v>
      </c>
      <c r="J330" s="849">
        <v>27</v>
      </c>
      <c r="K330" s="849">
        <v>1782</v>
      </c>
      <c r="L330" s="849">
        <v>1</v>
      </c>
      <c r="M330" s="849">
        <v>66</v>
      </c>
      <c r="N330" s="849">
        <v>22</v>
      </c>
      <c r="O330" s="849">
        <v>1452</v>
      </c>
      <c r="P330" s="837">
        <v>0.81481481481481477</v>
      </c>
      <c r="Q330" s="850">
        <v>66</v>
      </c>
    </row>
    <row r="331" spans="1:17" ht="14.4" customHeight="1" x14ac:dyDescent="0.3">
      <c r="A331" s="831" t="s">
        <v>4110</v>
      </c>
      <c r="B331" s="832" t="s">
        <v>4111</v>
      </c>
      <c r="C331" s="832" t="s">
        <v>2919</v>
      </c>
      <c r="D331" s="832" t="s">
        <v>4157</v>
      </c>
      <c r="E331" s="832" t="s">
        <v>4158</v>
      </c>
      <c r="F331" s="849">
        <v>24</v>
      </c>
      <c r="G331" s="849">
        <v>11712</v>
      </c>
      <c r="H331" s="849">
        <v>0.77624602332979853</v>
      </c>
      <c r="I331" s="849">
        <v>488</v>
      </c>
      <c r="J331" s="849">
        <v>46</v>
      </c>
      <c r="K331" s="849">
        <v>15088</v>
      </c>
      <c r="L331" s="849">
        <v>1</v>
      </c>
      <c r="M331" s="849">
        <v>328</v>
      </c>
      <c r="N331" s="849">
        <v>24</v>
      </c>
      <c r="O331" s="849">
        <v>7872</v>
      </c>
      <c r="P331" s="837">
        <v>0.52173913043478259</v>
      </c>
      <c r="Q331" s="850">
        <v>328</v>
      </c>
    </row>
    <row r="332" spans="1:17" ht="14.4" customHeight="1" x14ac:dyDescent="0.3">
      <c r="A332" s="831" t="s">
        <v>4110</v>
      </c>
      <c r="B332" s="832" t="s">
        <v>4111</v>
      </c>
      <c r="C332" s="832" t="s">
        <v>2919</v>
      </c>
      <c r="D332" s="832" t="s">
        <v>4157</v>
      </c>
      <c r="E332" s="832" t="s">
        <v>4159</v>
      </c>
      <c r="F332" s="849">
        <v>41</v>
      </c>
      <c r="G332" s="849">
        <v>20008</v>
      </c>
      <c r="H332" s="849">
        <v>3.05</v>
      </c>
      <c r="I332" s="849">
        <v>488</v>
      </c>
      <c r="J332" s="849">
        <v>20</v>
      </c>
      <c r="K332" s="849">
        <v>6560</v>
      </c>
      <c r="L332" s="849">
        <v>1</v>
      </c>
      <c r="M332" s="849">
        <v>328</v>
      </c>
      <c r="N332" s="849">
        <v>21</v>
      </c>
      <c r="O332" s="849">
        <v>6888</v>
      </c>
      <c r="P332" s="837">
        <v>1.05</v>
      </c>
      <c r="Q332" s="850">
        <v>328</v>
      </c>
    </row>
    <row r="333" spans="1:17" ht="14.4" customHeight="1" x14ac:dyDescent="0.3">
      <c r="A333" s="831" t="s">
        <v>4110</v>
      </c>
      <c r="B333" s="832" t="s">
        <v>4111</v>
      </c>
      <c r="C333" s="832" t="s">
        <v>2919</v>
      </c>
      <c r="D333" s="832" t="s">
        <v>4160</v>
      </c>
      <c r="E333" s="832" t="s">
        <v>4161</v>
      </c>
      <c r="F333" s="849">
        <v>1</v>
      </c>
      <c r="G333" s="849">
        <v>41</v>
      </c>
      <c r="H333" s="849"/>
      <c r="I333" s="849">
        <v>41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4110</v>
      </c>
      <c r="B334" s="832" t="s">
        <v>4111</v>
      </c>
      <c r="C334" s="832" t="s">
        <v>2919</v>
      </c>
      <c r="D334" s="832" t="s">
        <v>4160</v>
      </c>
      <c r="E334" s="832" t="s">
        <v>4162</v>
      </c>
      <c r="F334" s="849">
        <v>25</v>
      </c>
      <c r="G334" s="849">
        <v>1025</v>
      </c>
      <c r="H334" s="849">
        <v>0.64832384566729917</v>
      </c>
      <c r="I334" s="849">
        <v>41</v>
      </c>
      <c r="J334" s="849">
        <v>31</v>
      </c>
      <c r="K334" s="849">
        <v>1581</v>
      </c>
      <c r="L334" s="849">
        <v>1</v>
      </c>
      <c r="M334" s="849">
        <v>51</v>
      </c>
      <c r="N334" s="849">
        <v>30</v>
      </c>
      <c r="O334" s="849">
        <v>1530</v>
      </c>
      <c r="P334" s="837">
        <v>0.967741935483871</v>
      </c>
      <c r="Q334" s="850">
        <v>51</v>
      </c>
    </row>
    <row r="335" spans="1:17" ht="14.4" customHeight="1" x14ac:dyDescent="0.3">
      <c r="A335" s="831" t="s">
        <v>4110</v>
      </c>
      <c r="B335" s="832" t="s">
        <v>4111</v>
      </c>
      <c r="C335" s="832" t="s">
        <v>2919</v>
      </c>
      <c r="D335" s="832" t="s">
        <v>4163</v>
      </c>
      <c r="E335" s="832" t="s">
        <v>4164</v>
      </c>
      <c r="F335" s="849">
        <v>2</v>
      </c>
      <c r="G335" s="849">
        <v>446</v>
      </c>
      <c r="H335" s="849">
        <v>0.26932367149758452</v>
      </c>
      <c r="I335" s="849">
        <v>223</v>
      </c>
      <c r="J335" s="849">
        <v>8</v>
      </c>
      <c r="K335" s="849">
        <v>1656</v>
      </c>
      <c r="L335" s="849">
        <v>1</v>
      </c>
      <c r="M335" s="849">
        <v>207</v>
      </c>
      <c r="N335" s="849"/>
      <c r="O335" s="849"/>
      <c r="P335" s="837"/>
      <c r="Q335" s="850"/>
    </row>
    <row r="336" spans="1:17" ht="14.4" customHeight="1" x14ac:dyDescent="0.3">
      <c r="A336" s="831" t="s">
        <v>4110</v>
      </c>
      <c r="B336" s="832" t="s">
        <v>4111</v>
      </c>
      <c r="C336" s="832" t="s">
        <v>2919</v>
      </c>
      <c r="D336" s="832" t="s">
        <v>4163</v>
      </c>
      <c r="E336" s="832" t="s">
        <v>4165</v>
      </c>
      <c r="F336" s="849">
        <v>2</v>
      </c>
      <c r="G336" s="849">
        <v>446</v>
      </c>
      <c r="H336" s="849">
        <v>0.53864734299516903</v>
      </c>
      <c r="I336" s="849">
        <v>223</v>
      </c>
      <c r="J336" s="849">
        <v>4</v>
      </c>
      <c r="K336" s="849">
        <v>828</v>
      </c>
      <c r="L336" s="849">
        <v>1</v>
      </c>
      <c r="M336" s="849">
        <v>207</v>
      </c>
      <c r="N336" s="849">
        <v>1</v>
      </c>
      <c r="O336" s="849">
        <v>207</v>
      </c>
      <c r="P336" s="837">
        <v>0.25</v>
      </c>
      <c r="Q336" s="850">
        <v>207</v>
      </c>
    </row>
    <row r="337" spans="1:17" ht="14.4" customHeight="1" x14ac:dyDescent="0.3">
      <c r="A337" s="831" t="s">
        <v>4110</v>
      </c>
      <c r="B337" s="832" t="s">
        <v>4111</v>
      </c>
      <c r="C337" s="832" t="s">
        <v>2919</v>
      </c>
      <c r="D337" s="832" t="s">
        <v>4166</v>
      </c>
      <c r="E337" s="832" t="s">
        <v>4167</v>
      </c>
      <c r="F337" s="849">
        <v>8</v>
      </c>
      <c r="G337" s="849">
        <v>4912</v>
      </c>
      <c r="H337" s="849">
        <v>1.6052287581699347</v>
      </c>
      <c r="I337" s="849">
        <v>614</v>
      </c>
      <c r="J337" s="849">
        <v>5</v>
      </c>
      <c r="K337" s="849">
        <v>3060</v>
      </c>
      <c r="L337" s="849">
        <v>1</v>
      </c>
      <c r="M337" s="849">
        <v>612</v>
      </c>
      <c r="N337" s="849">
        <v>4</v>
      </c>
      <c r="O337" s="849">
        <v>2448</v>
      </c>
      <c r="P337" s="837">
        <v>0.8</v>
      </c>
      <c r="Q337" s="850">
        <v>612</v>
      </c>
    </row>
    <row r="338" spans="1:17" ht="14.4" customHeight="1" x14ac:dyDescent="0.3">
      <c r="A338" s="831" t="s">
        <v>4110</v>
      </c>
      <c r="B338" s="832" t="s">
        <v>4111</v>
      </c>
      <c r="C338" s="832" t="s">
        <v>2919</v>
      </c>
      <c r="D338" s="832" t="s">
        <v>4166</v>
      </c>
      <c r="E338" s="832" t="s">
        <v>4168</v>
      </c>
      <c r="F338" s="849"/>
      <c r="G338" s="849"/>
      <c r="H338" s="849"/>
      <c r="I338" s="849"/>
      <c r="J338" s="849">
        <v>4</v>
      </c>
      <c r="K338" s="849">
        <v>2448</v>
      </c>
      <c r="L338" s="849">
        <v>1</v>
      </c>
      <c r="M338" s="849">
        <v>612</v>
      </c>
      <c r="N338" s="849">
        <v>1</v>
      </c>
      <c r="O338" s="849">
        <v>612</v>
      </c>
      <c r="P338" s="837">
        <v>0.25</v>
      </c>
      <c r="Q338" s="850">
        <v>612</v>
      </c>
    </row>
    <row r="339" spans="1:17" ht="14.4" customHeight="1" x14ac:dyDescent="0.3">
      <c r="A339" s="831" t="s">
        <v>4110</v>
      </c>
      <c r="B339" s="832" t="s">
        <v>4111</v>
      </c>
      <c r="C339" s="832" t="s">
        <v>2919</v>
      </c>
      <c r="D339" s="832" t="s">
        <v>4169</v>
      </c>
      <c r="E339" s="832" t="s">
        <v>4170</v>
      </c>
      <c r="F339" s="849">
        <v>5</v>
      </c>
      <c r="G339" s="849">
        <v>1645</v>
      </c>
      <c r="H339" s="849">
        <v>2.1816976127320955</v>
      </c>
      <c r="I339" s="849">
        <v>329</v>
      </c>
      <c r="J339" s="849">
        <v>2</v>
      </c>
      <c r="K339" s="849">
        <v>754</v>
      </c>
      <c r="L339" s="849">
        <v>1</v>
      </c>
      <c r="M339" s="849">
        <v>377</v>
      </c>
      <c r="N339" s="849">
        <v>2</v>
      </c>
      <c r="O339" s="849">
        <v>754</v>
      </c>
      <c r="P339" s="837">
        <v>1</v>
      </c>
      <c r="Q339" s="850">
        <v>377</v>
      </c>
    </row>
    <row r="340" spans="1:17" ht="14.4" customHeight="1" x14ac:dyDescent="0.3">
      <c r="A340" s="831" t="s">
        <v>4110</v>
      </c>
      <c r="B340" s="832" t="s">
        <v>4111</v>
      </c>
      <c r="C340" s="832" t="s">
        <v>2919</v>
      </c>
      <c r="D340" s="832" t="s">
        <v>4169</v>
      </c>
      <c r="E340" s="832" t="s">
        <v>4171</v>
      </c>
      <c r="F340" s="849">
        <v>2</v>
      </c>
      <c r="G340" s="849">
        <v>658</v>
      </c>
      <c r="H340" s="849"/>
      <c r="I340" s="849">
        <v>329</v>
      </c>
      <c r="J340" s="849"/>
      <c r="K340" s="849"/>
      <c r="L340" s="849"/>
      <c r="M340" s="849"/>
      <c r="N340" s="849">
        <v>1</v>
      </c>
      <c r="O340" s="849">
        <v>377</v>
      </c>
      <c r="P340" s="837"/>
      <c r="Q340" s="850">
        <v>377</v>
      </c>
    </row>
    <row r="341" spans="1:17" ht="14.4" customHeight="1" x14ac:dyDescent="0.3">
      <c r="A341" s="831" t="s">
        <v>4110</v>
      </c>
      <c r="B341" s="832" t="s">
        <v>4111</v>
      </c>
      <c r="C341" s="832" t="s">
        <v>2919</v>
      </c>
      <c r="D341" s="832" t="s">
        <v>4172</v>
      </c>
      <c r="E341" s="832" t="s">
        <v>4173</v>
      </c>
      <c r="F341" s="849"/>
      <c r="G341" s="849"/>
      <c r="H341" s="849"/>
      <c r="I341" s="849"/>
      <c r="J341" s="849">
        <v>5</v>
      </c>
      <c r="K341" s="849">
        <v>7465</v>
      </c>
      <c r="L341" s="849">
        <v>1</v>
      </c>
      <c r="M341" s="849">
        <v>1493</v>
      </c>
      <c r="N341" s="849">
        <v>14</v>
      </c>
      <c r="O341" s="849">
        <v>20902</v>
      </c>
      <c r="P341" s="837">
        <v>2.8</v>
      </c>
      <c r="Q341" s="850">
        <v>1493</v>
      </c>
    </row>
    <row r="342" spans="1:17" ht="14.4" customHeight="1" x14ac:dyDescent="0.3">
      <c r="A342" s="831" t="s">
        <v>4110</v>
      </c>
      <c r="B342" s="832" t="s">
        <v>4111</v>
      </c>
      <c r="C342" s="832" t="s">
        <v>2919</v>
      </c>
      <c r="D342" s="832" t="s">
        <v>4174</v>
      </c>
      <c r="E342" s="832" t="s">
        <v>4175</v>
      </c>
      <c r="F342" s="849"/>
      <c r="G342" s="849"/>
      <c r="H342" s="849"/>
      <c r="I342" s="849"/>
      <c r="J342" s="849"/>
      <c r="K342" s="849"/>
      <c r="L342" s="849"/>
      <c r="M342" s="849"/>
      <c r="N342" s="849">
        <v>4</v>
      </c>
      <c r="O342" s="849">
        <v>1308</v>
      </c>
      <c r="P342" s="837"/>
      <c r="Q342" s="850">
        <v>327</v>
      </c>
    </row>
    <row r="343" spans="1:17" ht="14.4" customHeight="1" x14ac:dyDescent="0.3">
      <c r="A343" s="831" t="s">
        <v>4110</v>
      </c>
      <c r="B343" s="832" t="s">
        <v>4111</v>
      </c>
      <c r="C343" s="832" t="s">
        <v>2919</v>
      </c>
      <c r="D343" s="832" t="s">
        <v>4174</v>
      </c>
      <c r="E343" s="832" t="s">
        <v>4176</v>
      </c>
      <c r="F343" s="849"/>
      <c r="G343" s="849"/>
      <c r="H343" s="849"/>
      <c r="I343" s="849"/>
      <c r="J343" s="849"/>
      <c r="K343" s="849"/>
      <c r="L343" s="849"/>
      <c r="M343" s="849"/>
      <c r="N343" s="849">
        <v>11</v>
      </c>
      <c r="O343" s="849">
        <v>3597</v>
      </c>
      <c r="P343" s="837"/>
      <c r="Q343" s="850">
        <v>327</v>
      </c>
    </row>
    <row r="344" spans="1:17" ht="14.4" customHeight="1" x14ac:dyDescent="0.3">
      <c r="A344" s="831" t="s">
        <v>4110</v>
      </c>
      <c r="B344" s="832" t="s">
        <v>4111</v>
      </c>
      <c r="C344" s="832" t="s">
        <v>2919</v>
      </c>
      <c r="D344" s="832" t="s">
        <v>4177</v>
      </c>
      <c r="E344" s="832" t="s">
        <v>4178</v>
      </c>
      <c r="F344" s="849"/>
      <c r="G344" s="849"/>
      <c r="H344" s="849"/>
      <c r="I344" s="849"/>
      <c r="J344" s="849">
        <v>3</v>
      </c>
      <c r="K344" s="849">
        <v>2661</v>
      </c>
      <c r="L344" s="849">
        <v>1</v>
      </c>
      <c r="M344" s="849">
        <v>887</v>
      </c>
      <c r="N344" s="849">
        <v>4</v>
      </c>
      <c r="O344" s="849">
        <v>3552</v>
      </c>
      <c r="P344" s="837">
        <v>1.3348365276211951</v>
      </c>
      <c r="Q344" s="850">
        <v>888</v>
      </c>
    </row>
    <row r="345" spans="1:17" ht="14.4" customHeight="1" x14ac:dyDescent="0.3">
      <c r="A345" s="831" t="s">
        <v>4110</v>
      </c>
      <c r="B345" s="832" t="s">
        <v>4111</v>
      </c>
      <c r="C345" s="832" t="s">
        <v>2919</v>
      </c>
      <c r="D345" s="832" t="s">
        <v>4179</v>
      </c>
      <c r="E345" s="832" t="s">
        <v>4180</v>
      </c>
      <c r="F345" s="849"/>
      <c r="G345" s="849"/>
      <c r="H345" s="849"/>
      <c r="I345" s="849"/>
      <c r="J345" s="849"/>
      <c r="K345" s="849"/>
      <c r="L345" s="849"/>
      <c r="M345" s="849"/>
      <c r="N345" s="849">
        <v>203</v>
      </c>
      <c r="O345" s="849">
        <v>52983</v>
      </c>
      <c r="P345" s="837"/>
      <c r="Q345" s="850">
        <v>261</v>
      </c>
    </row>
    <row r="346" spans="1:17" ht="14.4" customHeight="1" x14ac:dyDescent="0.3">
      <c r="A346" s="831" t="s">
        <v>4110</v>
      </c>
      <c r="B346" s="832" t="s">
        <v>4111</v>
      </c>
      <c r="C346" s="832" t="s">
        <v>2919</v>
      </c>
      <c r="D346" s="832" t="s">
        <v>4181</v>
      </c>
      <c r="E346" s="832" t="s">
        <v>4182</v>
      </c>
      <c r="F346" s="849"/>
      <c r="G346" s="849"/>
      <c r="H346" s="849"/>
      <c r="I346" s="849"/>
      <c r="J346" s="849"/>
      <c r="K346" s="849"/>
      <c r="L346" s="849"/>
      <c r="M346" s="849"/>
      <c r="N346" s="849">
        <v>10</v>
      </c>
      <c r="O346" s="849">
        <v>1650</v>
      </c>
      <c r="P346" s="837"/>
      <c r="Q346" s="850">
        <v>165</v>
      </c>
    </row>
    <row r="347" spans="1:17" ht="14.4" customHeight="1" x14ac:dyDescent="0.3">
      <c r="A347" s="831" t="s">
        <v>4110</v>
      </c>
      <c r="B347" s="832" t="s">
        <v>4111</v>
      </c>
      <c r="C347" s="832" t="s">
        <v>2919</v>
      </c>
      <c r="D347" s="832" t="s">
        <v>4181</v>
      </c>
      <c r="E347" s="832" t="s">
        <v>4183</v>
      </c>
      <c r="F347" s="849"/>
      <c r="G347" s="849"/>
      <c r="H347" s="849"/>
      <c r="I347" s="849"/>
      <c r="J347" s="849"/>
      <c r="K347" s="849"/>
      <c r="L347" s="849"/>
      <c r="M347" s="849"/>
      <c r="N347" s="849">
        <v>2</v>
      </c>
      <c r="O347" s="849">
        <v>330</v>
      </c>
      <c r="P347" s="837"/>
      <c r="Q347" s="850">
        <v>165</v>
      </c>
    </row>
    <row r="348" spans="1:17" ht="14.4" customHeight="1" x14ac:dyDescent="0.3">
      <c r="A348" s="831" t="s">
        <v>4184</v>
      </c>
      <c r="B348" s="832" t="s">
        <v>3873</v>
      </c>
      <c r="C348" s="832" t="s">
        <v>2919</v>
      </c>
      <c r="D348" s="832" t="s">
        <v>4185</v>
      </c>
      <c r="E348" s="832" t="s">
        <v>4186</v>
      </c>
      <c r="F348" s="849"/>
      <c r="G348" s="849"/>
      <c r="H348" s="849"/>
      <c r="I348" s="849"/>
      <c r="J348" s="849">
        <v>1</v>
      </c>
      <c r="K348" s="849">
        <v>1483</v>
      </c>
      <c r="L348" s="849">
        <v>1</v>
      </c>
      <c r="M348" s="849">
        <v>1483</v>
      </c>
      <c r="N348" s="849"/>
      <c r="O348" s="849"/>
      <c r="P348" s="837"/>
      <c r="Q348" s="850"/>
    </row>
    <row r="349" spans="1:17" ht="14.4" customHeight="1" x14ac:dyDescent="0.3">
      <c r="A349" s="831" t="s">
        <v>4184</v>
      </c>
      <c r="B349" s="832" t="s">
        <v>3873</v>
      </c>
      <c r="C349" s="832" t="s">
        <v>2919</v>
      </c>
      <c r="D349" s="832" t="s">
        <v>4187</v>
      </c>
      <c r="E349" s="832" t="s">
        <v>4188</v>
      </c>
      <c r="F349" s="849">
        <v>4</v>
      </c>
      <c r="G349" s="849">
        <v>672</v>
      </c>
      <c r="H349" s="849">
        <v>1</v>
      </c>
      <c r="I349" s="849">
        <v>168</v>
      </c>
      <c r="J349" s="849">
        <v>4</v>
      </c>
      <c r="K349" s="849">
        <v>672</v>
      </c>
      <c r="L349" s="849">
        <v>1</v>
      </c>
      <c r="M349" s="849">
        <v>168</v>
      </c>
      <c r="N349" s="849"/>
      <c r="O349" s="849"/>
      <c r="P349" s="837"/>
      <c r="Q349" s="850"/>
    </row>
    <row r="350" spans="1:17" ht="14.4" customHeight="1" x14ac:dyDescent="0.3">
      <c r="A350" s="831" t="s">
        <v>4184</v>
      </c>
      <c r="B350" s="832" t="s">
        <v>3873</v>
      </c>
      <c r="C350" s="832" t="s">
        <v>2919</v>
      </c>
      <c r="D350" s="832" t="s">
        <v>4187</v>
      </c>
      <c r="E350" s="832" t="s">
        <v>4189</v>
      </c>
      <c r="F350" s="849"/>
      <c r="G350" s="849"/>
      <c r="H350" s="849"/>
      <c r="I350" s="849"/>
      <c r="J350" s="849">
        <v>1</v>
      </c>
      <c r="K350" s="849">
        <v>168</v>
      </c>
      <c r="L350" s="849">
        <v>1</v>
      </c>
      <c r="M350" s="849">
        <v>168</v>
      </c>
      <c r="N350" s="849"/>
      <c r="O350" s="849"/>
      <c r="P350" s="837"/>
      <c r="Q350" s="850"/>
    </row>
    <row r="351" spans="1:17" ht="14.4" customHeight="1" x14ac:dyDescent="0.3">
      <c r="A351" s="831" t="s">
        <v>4184</v>
      </c>
      <c r="B351" s="832" t="s">
        <v>3873</v>
      </c>
      <c r="C351" s="832" t="s">
        <v>2919</v>
      </c>
      <c r="D351" s="832" t="s">
        <v>4190</v>
      </c>
      <c r="E351" s="832" t="s">
        <v>4191</v>
      </c>
      <c r="F351" s="849">
        <v>3</v>
      </c>
      <c r="G351" s="849">
        <v>522</v>
      </c>
      <c r="H351" s="849">
        <v>0.6</v>
      </c>
      <c r="I351" s="849">
        <v>174</v>
      </c>
      <c r="J351" s="849">
        <v>5</v>
      </c>
      <c r="K351" s="849">
        <v>870</v>
      </c>
      <c r="L351" s="849">
        <v>1</v>
      </c>
      <c r="M351" s="849">
        <v>174</v>
      </c>
      <c r="N351" s="849"/>
      <c r="O351" s="849"/>
      <c r="P351" s="837"/>
      <c r="Q351" s="850"/>
    </row>
    <row r="352" spans="1:17" ht="14.4" customHeight="1" x14ac:dyDescent="0.3">
      <c r="A352" s="831" t="s">
        <v>4184</v>
      </c>
      <c r="B352" s="832" t="s">
        <v>3873</v>
      </c>
      <c r="C352" s="832" t="s">
        <v>2919</v>
      </c>
      <c r="D352" s="832" t="s">
        <v>4190</v>
      </c>
      <c r="E352" s="832" t="s">
        <v>4192</v>
      </c>
      <c r="F352" s="849"/>
      <c r="G352" s="849"/>
      <c r="H352" s="849"/>
      <c r="I352" s="849"/>
      <c r="J352" s="849">
        <v>1</v>
      </c>
      <c r="K352" s="849">
        <v>174</v>
      </c>
      <c r="L352" s="849">
        <v>1</v>
      </c>
      <c r="M352" s="849">
        <v>174</v>
      </c>
      <c r="N352" s="849"/>
      <c r="O352" s="849"/>
      <c r="P352" s="837"/>
      <c r="Q352" s="850"/>
    </row>
    <row r="353" spans="1:17" ht="14.4" customHeight="1" x14ac:dyDescent="0.3">
      <c r="A353" s="831" t="s">
        <v>4184</v>
      </c>
      <c r="B353" s="832" t="s">
        <v>3873</v>
      </c>
      <c r="C353" s="832" t="s">
        <v>2919</v>
      </c>
      <c r="D353" s="832" t="s">
        <v>4193</v>
      </c>
      <c r="E353" s="832" t="s">
        <v>4194</v>
      </c>
      <c r="F353" s="849"/>
      <c r="G353" s="849"/>
      <c r="H353" s="849"/>
      <c r="I353" s="849"/>
      <c r="J353" s="849">
        <v>1</v>
      </c>
      <c r="K353" s="849">
        <v>549</v>
      </c>
      <c r="L353" s="849">
        <v>1</v>
      </c>
      <c r="M353" s="849">
        <v>549</v>
      </c>
      <c r="N353" s="849"/>
      <c r="O353" s="849"/>
      <c r="P353" s="837"/>
      <c r="Q353" s="850"/>
    </row>
    <row r="354" spans="1:17" ht="14.4" customHeight="1" x14ac:dyDescent="0.3">
      <c r="A354" s="831" t="s">
        <v>4184</v>
      </c>
      <c r="B354" s="832" t="s">
        <v>3873</v>
      </c>
      <c r="C354" s="832" t="s">
        <v>2919</v>
      </c>
      <c r="D354" s="832" t="s">
        <v>4195</v>
      </c>
      <c r="E354" s="832" t="s">
        <v>4196</v>
      </c>
      <c r="F354" s="849"/>
      <c r="G354" s="849"/>
      <c r="H354" s="849"/>
      <c r="I354" s="849"/>
      <c r="J354" s="849">
        <v>1</v>
      </c>
      <c r="K354" s="849">
        <v>349</v>
      </c>
      <c r="L354" s="849">
        <v>1</v>
      </c>
      <c r="M354" s="849">
        <v>349</v>
      </c>
      <c r="N354" s="849"/>
      <c r="O354" s="849"/>
      <c r="P354" s="837"/>
      <c r="Q354" s="850"/>
    </row>
    <row r="355" spans="1:17" ht="14.4" customHeight="1" x14ac:dyDescent="0.3">
      <c r="A355" s="831" t="s">
        <v>4184</v>
      </c>
      <c r="B355" s="832" t="s">
        <v>3873</v>
      </c>
      <c r="C355" s="832" t="s">
        <v>2919</v>
      </c>
      <c r="D355" s="832" t="s">
        <v>4197</v>
      </c>
      <c r="E355" s="832" t="s">
        <v>4198</v>
      </c>
      <c r="F355" s="849"/>
      <c r="G355" s="849"/>
      <c r="H355" s="849"/>
      <c r="I355" s="849"/>
      <c r="J355" s="849">
        <v>1</v>
      </c>
      <c r="K355" s="849">
        <v>111</v>
      </c>
      <c r="L355" s="849">
        <v>1</v>
      </c>
      <c r="M355" s="849">
        <v>111</v>
      </c>
      <c r="N355" s="849"/>
      <c r="O355" s="849"/>
      <c r="P355" s="837"/>
      <c r="Q355" s="850"/>
    </row>
    <row r="356" spans="1:17" ht="14.4" customHeight="1" x14ac:dyDescent="0.3">
      <c r="A356" s="831" t="s">
        <v>4184</v>
      </c>
      <c r="B356" s="832" t="s">
        <v>3873</v>
      </c>
      <c r="C356" s="832" t="s">
        <v>2919</v>
      </c>
      <c r="D356" s="832" t="s">
        <v>3640</v>
      </c>
      <c r="E356" s="832" t="s">
        <v>3641</v>
      </c>
      <c r="F356" s="849">
        <v>18</v>
      </c>
      <c r="G356" s="849">
        <v>6300</v>
      </c>
      <c r="H356" s="849">
        <v>1.2857142857142858</v>
      </c>
      <c r="I356" s="849">
        <v>350</v>
      </c>
      <c r="J356" s="849">
        <v>14</v>
      </c>
      <c r="K356" s="849">
        <v>4900</v>
      </c>
      <c r="L356" s="849">
        <v>1</v>
      </c>
      <c r="M356" s="849">
        <v>350</v>
      </c>
      <c r="N356" s="849"/>
      <c r="O356" s="849"/>
      <c r="P356" s="837"/>
      <c r="Q356" s="850"/>
    </row>
    <row r="357" spans="1:17" ht="14.4" customHeight="1" x14ac:dyDescent="0.3">
      <c r="A357" s="831" t="s">
        <v>4184</v>
      </c>
      <c r="B357" s="832" t="s">
        <v>3873</v>
      </c>
      <c r="C357" s="832" t="s">
        <v>2919</v>
      </c>
      <c r="D357" s="832" t="s">
        <v>3640</v>
      </c>
      <c r="E357" s="832" t="s">
        <v>3642</v>
      </c>
      <c r="F357" s="849"/>
      <c r="G357" s="849"/>
      <c r="H357" s="849"/>
      <c r="I357" s="849"/>
      <c r="J357" s="849">
        <v>3</v>
      </c>
      <c r="K357" s="849">
        <v>1050</v>
      </c>
      <c r="L357" s="849">
        <v>1</v>
      </c>
      <c r="M357" s="849">
        <v>350</v>
      </c>
      <c r="N357" s="849"/>
      <c r="O357" s="849"/>
      <c r="P357" s="837"/>
      <c r="Q357" s="850"/>
    </row>
    <row r="358" spans="1:17" ht="14.4" customHeight="1" x14ac:dyDescent="0.3">
      <c r="A358" s="831" t="s">
        <v>4184</v>
      </c>
      <c r="B358" s="832" t="s">
        <v>3873</v>
      </c>
      <c r="C358" s="832" t="s">
        <v>2919</v>
      </c>
      <c r="D358" s="832" t="s">
        <v>3757</v>
      </c>
      <c r="E358" s="832" t="s">
        <v>3758</v>
      </c>
      <c r="F358" s="849"/>
      <c r="G358" s="849"/>
      <c r="H358" s="849"/>
      <c r="I358" s="849"/>
      <c r="J358" s="849">
        <v>1</v>
      </c>
      <c r="K358" s="849">
        <v>149</v>
      </c>
      <c r="L358" s="849">
        <v>1</v>
      </c>
      <c r="M358" s="849">
        <v>149</v>
      </c>
      <c r="N358" s="849"/>
      <c r="O358" s="849"/>
      <c r="P358" s="837"/>
      <c r="Q358" s="850"/>
    </row>
    <row r="359" spans="1:17" ht="14.4" customHeight="1" x14ac:dyDescent="0.3">
      <c r="A359" s="831" t="s">
        <v>4184</v>
      </c>
      <c r="B359" s="832" t="s">
        <v>3873</v>
      </c>
      <c r="C359" s="832" t="s">
        <v>2919</v>
      </c>
      <c r="D359" s="832" t="s">
        <v>4199</v>
      </c>
      <c r="E359" s="832" t="s">
        <v>4200</v>
      </c>
      <c r="F359" s="849"/>
      <c r="G359" s="849"/>
      <c r="H359" s="849"/>
      <c r="I359" s="849"/>
      <c r="J359" s="849">
        <v>1</v>
      </c>
      <c r="K359" s="849">
        <v>209</v>
      </c>
      <c r="L359" s="849">
        <v>1</v>
      </c>
      <c r="M359" s="849">
        <v>209</v>
      </c>
      <c r="N359" s="849"/>
      <c r="O359" s="849"/>
      <c r="P359" s="837"/>
      <c r="Q359" s="850"/>
    </row>
    <row r="360" spans="1:17" ht="14.4" customHeight="1" x14ac:dyDescent="0.3">
      <c r="A360" s="831" t="s">
        <v>4184</v>
      </c>
      <c r="B360" s="832" t="s">
        <v>3873</v>
      </c>
      <c r="C360" s="832" t="s">
        <v>2919</v>
      </c>
      <c r="D360" s="832" t="s">
        <v>4201</v>
      </c>
      <c r="E360" s="832" t="s">
        <v>4202</v>
      </c>
      <c r="F360" s="849"/>
      <c r="G360" s="849"/>
      <c r="H360" s="849"/>
      <c r="I360" s="849"/>
      <c r="J360" s="849">
        <v>1</v>
      </c>
      <c r="K360" s="849">
        <v>40</v>
      </c>
      <c r="L360" s="849">
        <v>1</v>
      </c>
      <c r="M360" s="849">
        <v>40</v>
      </c>
      <c r="N360" s="849"/>
      <c r="O360" s="849"/>
      <c r="P360" s="837"/>
      <c r="Q360" s="850"/>
    </row>
    <row r="361" spans="1:17" ht="14.4" customHeight="1" x14ac:dyDescent="0.3">
      <c r="A361" s="831" t="s">
        <v>4184</v>
      </c>
      <c r="B361" s="832" t="s">
        <v>3873</v>
      </c>
      <c r="C361" s="832" t="s">
        <v>2919</v>
      </c>
      <c r="D361" s="832" t="s">
        <v>4201</v>
      </c>
      <c r="E361" s="832" t="s">
        <v>4203</v>
      </c>
      <c r="F361" s="849">
        <v>3</v>
      </c>
      <c r="G361" s="849">
        <v>120</v>
      </c>
      <c r="H361" s="849">
        <v>0.75</v>
      </c>
      <c r="I361" s="849">
        <v>40</v>
      </c>
      <c r="J361" s="849">
        <v>4</v>
      </c>
      <c r="K361" s="849">
        <v>160</v>
      </c>
      <c r="L361" s="849">
        <v>1</v>
      </c>
      <c r="M361" s="849">
        <v>40</v>
      </c>
      <c r="N361" s="849"/>
      <c r="O361" s="849"/>
      <c r="P361" s="837"/>
      <c r="Q361" s="850"/>
    </row>
    <row r="362" spans="1:17" ht="14.4" customHeight="1" x14ac:dyDescent="0.3">
      <c r="A362" s="831" t="s">
        <v>4184</v>
      </c>
      <c r="B362" s="832" t="s">
        <v>3873</v>
      </c>
      <c r="C362" s="832" t="s">
        <v>2919</v>
      </c>
      <c r="D362" s="832" t="s">
        <v>4204</v>
      </c>
      <c r="E362" s="832" t="s">
        <v>4205</v>
      </c>
      <c r="F362" s="849"/>
      <c r="G362" s="849"/>
      <c r="H362" s="849"/>
      <c r="I362" s="849"/>
      <c r="J362" s="849">
        <v>1</v>
      </c>
      <c r="K362" s="849">
        <v>171</v>
      </c>
      <c r="L362" s="849">
        <v>1</v>
      </c>
      <c r="M362" s="849">
        <v>171</v>
      </c>
      <c r="N362" s="849"/>
      <c r="O362" s="849"/>
      <c r="P362" s="837"/>
      <c r="Q362" s="850"/>
    </row>
    <row r="363" spans="1:17" ht="14.4" customHeight="1" x14ac:dyDescent="0.3">
      <c r="A363" s="831" t="s">
        <v>4184</v>
      </c>
      <c r="B363" s="832" t="s">
        <v>3873</v>
      </c>
      <c r="C363" s="832" t="s">
        <v>2919</v>
      </c>
      <c r="D363" s="832" t="s">
        <v>4204</v>
      </c>
      <c r="E363" s="832" t="s">
        <v>4206</v>
      </c>
      <c r="F363" s="849">
        <v>5</v>
      </c>
      <c r="G363" s="849">
        <v>855</v>
      </c>
      <c r="H363" s="849">
        <v>1.25</v>
      </c>
      <c r="I363" s="849">
        <v>171</v>
      </c>
      <c r="J363" s="849">
        <v>4</v>
      </c>
      <c r="K363" s="849">
        <v>684</v>
      </c>
      <c r="L363" s="849">
        <v>1</v>
      </c>
      <c r="M363" s="849">
        <v>171</v>
      </c>
      <c r="N363" s="849"/>
      <c r="O363" s="849"/>
      <c r="P363" s="837"/>
      <c r="Q363" s="850"/>
    </row>
    <row r="364" spans="1:17" ht="14.4" customHeight="1" x14ac:dyDescent="0.3">
      <c r="A364" s="831" t="s">
        <v>4184</v>
      </c>
      <c r="B364" s="832" t="s">
        <v>3873</v>
      </c>
      <c r="C364" s="832" t="s">
        <v>2919</v>
      </c>
      <c r="D364" s="832" t="s">
        <v>4207</v>
      </c>
      <c r="E364" s="832" t="s">
        <v>4208</v>
      </c>
      <c r="F364" s="849"/>
      <c r="G364" s="849"/>
      <c r="H364" s="849"/>
      <c r="I364" s="849"/>
      <c r="J364" s="849">
        <v>1</v>
      </c>
      <c r="K364" s="849">
        <v>690</v>
      </c>
      <c r="L364" s="849">
        <v>1</v>
      </c>
      <c r="M364" s="849">
        <v>690</v>
      </c>
      <c r="N364" s="849"/>
      <c r="O364" s="849"/>
      <c r="P364" s="837"/>
      <c r="Q364" s="850"/>
    </row>
    <row r="365" spans="1:17" ht="14.4" customHeight="1" x14ac:dyDescent="0.3">
      <c r="A365" s="831" t="s">
        <v>4184</v>
      </c>
      <c r="B365" s="832" t="s">
        <v>3873</v>
      </c>
      <c r="C365" s="832" t="s">
        <v>2919</v>
      </c>
      <c r="D365" s="832" t="s">
        <v>4209</v>
      </c>
      <c r="E365" s="832" t="s">
        <v>4210</v>
      </c>
      <c r="F365" s="849"/>
      <c r="G365" s="849"/>
      <c r="H365" s="849"/>
      <c r="I365" s="849"/>
      <c r="J365" s="849">
        <v>1</v>
      </c>
      <c r="K365" s="849">
        <v>350</v>
      </c>
      <c r="L365" s="849">
        <v>1</v>
      </c>
      <c r="M365" s="849">
        <v>350</v>
      </c>
      <c r="N365" s="849"/>
      <c r="O365" s="849"/>
      <c r="P365" s="837"/>
      <c r="Q365" s="850"/>
    </row>
    <row r="366" spans="1:17" ht="14.4" customHeight="1" x14ac:dyDescent="0.3">
      <c r="A366" s="831" t="s">
        <v>4184</v>
      </c>
      <c r="B366" s="832" t="s">
        <v>3873</v>
      </c>
      <c r="C366" s="832" t="s">
        <v>2919</v>
      </c>
      <c r="D366" s="832" t="s">
        <v>4209</v>
      </c>
      <c r="E366" s="832" t="s">
        <v>4211</v>
      </c>
      <c r="F366" s="849">
        <v>1</v>
      </c>
      <c r="G366" s="849">
        <v>350</v>
      </c>
      <c r="H366" s="849">
        <v>1</v>
      </c>
      <c r="I366" s="849">
        <v>350</v>
      </c>
      <c r="J366" s="849">
        <v>1</v>
      </c>
      <c r="K366" s="849">
        <v>350</v>
      </c>
      <c r="L366" s="849">
        <v>1</v>
      </c>
      <c r="M366" s="849">
        <v>350</v>
      </c>
      <c r="N366" s="849"/>
      <c r="O366" s="849"/>
      <c r="P366" s="837"/>
      <c r="Q366" s="850"/>
    </row>
    <row r="367" spans="1:17" ht="14.4" customHeight="1" x14ac:dyDescent="0.3">
      <c r="A367" s="831" t="s">
        <v>4184</v>
      </c>
      <c r="B367" s="832" t="s">
        <v>3873</v>
      </c>
      <c r="C367" s="832" t="s">
        <v>2919</v>
      </c>
      <c r="D367" s="832" t="s">
        <v>4212</v>
      </c>
      <c r="E367" s="832" t="s">
        <v>4213</v>
      </c>
      <c r="F367" s="849"/>
      <c r="G367" s="849"/>
      <c r="H367" s="849"/>
      <c r="I367" s="849"/>
      <c r="J367" s="849">
        <v>1</v>
      </c>
      <c r="K367" s="849">
        <v>174</v>
      </c>
      <c r="L367" s="849">
        <v>1</v>
      </c>
      <c r="M367" s="849">
        <v>174</v>
      </c>
      <c r="N367" s="849"/>
      <c r="O367" s="849"/>
      <c r="P367" s="837"/>
      <c r="Q367" s="850"/>
    </row>
    <row r="368" spans="1:17" ht="14.4" customHeight="1" x14ac:dyDescent="0.3">
      <c r="A368" s="831" t="s">
        <v>4184</v>
      </c>
      <c r="B368" s="832" t="s">
        <v>3873</v>
      </c>
      <c r="C368" s="832" t="s">
        <v>2919</v>
      </c>
      <c r="D368" s="832" t="s">
        <v>4212</v>
      </c>
      <c r="E368" s="832" t="s">
        <v>4214</v>
      </c>
      <c r="F368" s="849">
        <v>5</v>
      </c>
      <c r="G368" s="849">
        <v>870</v>
      </c>
      <c r="H368" s="849">
        <v>1.25</v>
      </c>
      <c r="I368" s="849">
        <v>174</v>
      </c>
      <c r="J368" s="849">
        <v>4</v>
      </c>
      <c r="K368" s="849">
        <v>696</v>
      </c>
      <c r="L368" s="849">
        <v>1</v>
      </c>
      <c r="M368" s="849">
        <v>174</v>
      </c>
      <c r="N368" s="849"/>
      <c r="O368" s="849"/>
      <c r="P368" s="837"/>
      <c r="Q368" s="850"/>
    </row>
    <row r="369" spans="1:17" ht="14.4" customHeight="1" x14ac:dyDescent="0.3">
      <c r="A369" s="831" t="s">
        <v>4184</v>
      </c>
      <c r="B369" s="832" t="s">
        <v>3873</v>
      </c>
      <c r="C369" s="832" t="s">
        <v>2919</v>
      </c>
      <c r="D369" s="832" t="s">
        <v>4215</v>
      </c>
      <c r="E369" s="832" t="s">
        <v>4216</v>
      </c>
      <c r="F369" s="849"/>
      <c r="G369" s="849"/>
      <c r="H369" s="849"/>
      <c r="I369" s="849"/>
      <c r="J369" s="849">
        <v>1</v>
      </c>
      <c r="K369" s="849">
        <v>477</v>
      </c>
      <c r="L369" s="849">
        <v>1</v>
      </c>
      <c r="M369" s="849">
        <v>477</v>
      </c>
      <c r="N369" s="849"/>
      <c r="O369" s="849"/>
      <c r="P369" s="837"/>
      <c r="Q369" s="850"/>
    </row>
    <row r="370" spans="1:17" ht="14.4" customHeight="1" x14ac:dyDescent="0.3">
      <c r="A370" s="831" t="s">
        <v>4184</v>
      </c>
      <c r="B370" s="832" t="s">
        <v>3873</v>
      </c>
      <c r="C370" s="832" t="s">
        <v>2919</v>
      </c>
      <c r="D370" s="832" t="s">
        <v>4217</v>
      </c>
      <c r="E370" s="832" t="s">
        <v>4218</v>
      </c>
      <c r="F370" s="849">
        <v>3</v>
      </c>
      <c r="G370" s="849">
        <v>504</v>
      </c>
      <c r="H370" s="849">
        <v>0.6</v>
      </c>
      <c r="I370" s="849">
        <v>168</v>
      </c>
      <c r="J370" s="849">
        <v>5</v>
      </c>
      <c r="K370" s="849">
        <v>840</v>
      </c>
      <c r="L370" s="849">
        <v>1</v>
      </c>
      <c r="M370" s="849">
        <v>168</v>
      </c>
      <c r="N370" s="849"/>
      <c r="O370" s="849"/>
      <c r="P370" s="837"/>
      <c r="Q370" s="850"/>
    </row>
    <row r="371" spans="1:17" ht="14.4" customHeight="1" x14ac:dyDescent="0.3">
      <c r="A371" s="831" t="s">
        <v>4184</v>
      </c>
      <c r="B371" s="832" t="s">
        <v>3873</v>
      </c>
      <c r="C371" s="832" t="s">
        <v>2919</v>
      </c>
      <c r="D371" s="832" t="s">
        <v>4217</v>
      </c>
      <c r="E371" s="832" t="s">
        <v>4219</v>
      </c>
      <c r="F371" s="849"/>
      <c r="G371" s="849"/>
      <c r="H371" s="849"/>
      <c r="I371" s="849"/>
      <c r="J371" s="849">
        <v>1</v>
      </c>
      <c r="K371" s="849">
        <v>168</v>
      </c>
      <c r="L371" s="849">
        <v>1</v>
      </c>
      <c r="M371" s="849">
        <v>168</v>
      </c>
      <c r="N371" s="849"/>
      <c r="O371" s="849"/>
      <c r="P371" s="837"/>
      <c r="Q371" s="850"/>
    </row>
    <row r="372" spans="1:17" ht="14.4" customHeight="1" x14ac:dyDescent="0.3">
      <c r="A372" s="831" t="s">
        <v>4220</v>
      </c>
      <c r="B372" s="832" t="s">
        <v>3612</v>
      </c>
      <c r="C372" s="832" t="s">
        <v>2919</v>
      </c>
      <c r="D372" s="832" t="s">
        <v>4221</v>
      </c>
      <c r="E372" s="832" t="s">
        <v>4222</v>
      </c>
      <c r="F372" s="849">
        <v>1</v>
      </c>
      <c r="G372" s="849">
        <v>12793</v>
      </c>
      <c r="H372" s="849"/>
      <c r="I372" s="849">
        <v>12793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4220</v>
      </c>
      <c r="B373" s="832" t="s">
        <v>3612</v>
      </c>
      <c r="C373" s="832" t="s">
        <v>2919</v>
      </c>
      <c r="D373" s="832" t="s">
        <v>4223</v>
      </c>
      <c r="E373" s="832" t="s">
        <v>4224</v>
      </c>
      <c r="F373" s="849">
        <v>2</v>
      </c>
      <c r="G373" s="849">
        <v>19506</v>
      </c>
      <c r="H373" s="849"/>
      <c r="I373" s="849">
        <v>9753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thickBot="1" x14ac:dyDescent="0.35">
      <c r="A374" s="839" t="s">
        <v>4220</v>
      </c>
      <c r="B374" s="840" t="s">
        <v>3612</v>
      </c>
      <c r="C374" s="840" t="s">
        <v>2919</v>
      </c>
      <c r="D374" s="840" t="s">
        <v>4225</v>
      </c>
      <c r="E374" s="840" t="s">
        <v>4226</v>
      </c>
      <c r="F374" s="851">
        <v>1</v>
      </c>
      <c r="G374" s="851">
        <v>0</v>
      </c>
      <c r="H374" s="851"/>
      <c r="I374" s="851">
        <v>0</v>
      </c>
      <c r="J374" s="851"/>
      <c r="K374" s="851"/>
      <c r="L374" s="851"/>
      <c r="M374" s="851"/>
      <c r="N374" s="851"/>
      <c r="O374" s="851"/>
      <c r="P374" s="845"/>
      <c r="Q374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437</v>
      </c>
      <c r="D3" s="193">
        <f>SUBTOTAL(9,D6:D1048576)</f>
        <v>426</v>
      </c>
      <c r="E3" s="193">
        <f>SUBTOTAL(9,E6:E1048576)</f>
        <v>334</v>
      </c>
      <c r="F3" s="194">
        <f>IF(OR(E3=0,D3=0),"",E3/D3)</f>
        <v>0.784037558685446</v>
      </c>
      <c r="G3" s="388">
        <f>SUBTOTAL(9,G6:G1048576)</f>
        <v>10724.6826</v>
      </c>
      <c r="H3" s="389">
        <f>SUBTOTAL(9,H6:H1048576)</f>
        <v>10025.687700000002</v>
      </c>
      <c r="I3" s="389">
        <f>SUBTOTAL(9,I6:I1048576)</f>
        <v>8040.8249999999989</v>
      </c>
      <c r="J3" s="194">
        <f>IF(OR(I3=0,H3=0),"",I3/H3)</f>
        <v>0.80202228920416074</v>
      </c>
      <c r="K3" s="388">
        <f>SUBTOTAL(9,K6:K1048576)</f>
        <v>3793</v>
      </c>
      <c r="L3" s="389">
        <f>SUBTOTAL(9,L6:L1048576)</f>
        <v>3475</v>
      </c>
      <c r="M3" s="389">
        <f>SUBTOTAL(9,M6:M1048576)</f>
        <v>2822</v>
      </c>
      <c r="N3" s="195">
        <f>IF(OR(M3=0,E3=0),"",M3*1000/E3)</f>
        <v>8449.1017964071852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73"/>
      <c r="B5" s="974"/>
      <c r="C5" s="981">
        <v>2015</v>
      </c>
      <c r="D5" s="981">
        <v>2017</v>
      </c>
      <c r="E5" s="981">
        <v>2018</v>
      </c>
      <c r="F5" s="982" t="s">
        <v>2</v>
      </c>
      <c r="G5" s="992">
        <v>2015</v>
      </c>
      <c r="H5" s="981">
        <v>2017</v>
      </c>
      <c r="I5" s="981">
        <v>2018</v>
      </c>
      <c r="J5" s="982" t="s">
        <v>2</v>
      </c>
      <c r="K5" s="992">
        <v>2015</v>
      </c>
      <c r="L5" s="981">
        <v>2017</v>
      </c>
      <c r="M5" s="981">
        <v>2018</v>
      </c>
      <c r="N5" s="993" t="s">
        <v>92</v>
      </c>
    </row>
    <row r="6" spans="1:14" ht="14.4" customHeight="1" x14ac:dyDescent="0.3">
      <c r="A6" s="975" t="s">
        <v>3495</v>
      </c>
      <c r="B6" s="978" t="s">
        <v>4228</v>
      </c>
      <c r="C6" s="983">
        <v>88</v>
      </c>
      <c r="D6" s="984">
        <v>58</v>
      </c>
      <c r="E6" s="984">
        <v>77</v>
      </c>
      <c r="F6" s="989">
        <v>0.875</v>
      </c>
      <c r="G6" s="983">
        <v>2531.7071999999998</v>
      </c>
      <c r="H6" s="984">
        <v>1668.6252000000002</v>
      </c>
      <c r="I6" s="984">
        <v>2215.2438000000002</v>
      </c>
      <c r="J6" s="989">
        <v>0.87500000000000011</v>
      </c>
      <c r="K6" s="983">
        <v>968</v>
      </c>
      <c r="L6" s="984">
        <v>638</v>
      </c>
      <c r="M6" s="984">
        <v>847</v>
      </c>
      <c r="N6" s="994">
        <v>11000</v>
      </c>
    </row>
    <row r="7" spans="1:14" ht="14.4" customHeight="1" x14ac:dyDescent="0.3">
      <c r="A7" s="976" t="s">
        <v>3521</v>
      </c>
      <c r="B7" s="979" t="s">
        <v>4228</v>
      </c>
      <c r="C7" s="985">
        <v>221</v>
      </c>
      <c r="D7" s="986">
        <v>198</v>
      </c>
      <c r="E7" s="986">
        <v>131</v>
      </c>
      <c r="F7" s="990">
        <v>0.59276018099547512</v>
      </c>
      <c r="G7" s="985">
        <v>5562.4374000000007</v>
      </c>
      <c r="H7" s="986">
        <v>4983.5412000000006</v>
      </c>
      <c r="I7" s="986">
        <v>3297.1914000000002</v>
      </c>
      <c r="J7" s="990">
        <v>0.59276018099547512</v>
      </c>
      <c r="K7" s="985">
        <v>1989</v>
      </c>
      <c r="L7" s="986">
        <v>1782</v>
      </c>
      <c r="M7" s="986">
        <v>1179</v>
      </c>
      <c r="N7" s="995">
        <v>9000</v>
      </c>
    </row>
    <row r="8" spans="1:14" ht="14.4" customHeight="1" x14ac:dyDescent="0.3">
      <c r="A8" s="976" t="s">
        <v>3516</v>
      </c>
      <c r="B8" s="979" t="s">
        <v>4228</v>
      </c>
      <c r="C8" s="985">
        <v>116</v>
      </c>
      <c r="D8" s="986">
        <v>143</v>
      </c>
      <c r="E8" s="986">
        <v>109</v>
      </c>
      <c r="F8" s="990">
        <v>0.93965517241379315</v>
      </c>
      <c r="G8" s="985">
        <v>2502.0504000000001</v>
      </c>
      <c r="H8" s="986">
        <v>3084.4242000000004</v>
      </c>
      <c r="I8" s="986">
        <v>2351.0645999999997</v>
      </c>
      <c r="J8" s="990">
        <v>0.93965517241379293</v>
      </c>
      <c r="K8" s="985">
        <v>812</v>
      </c>
      <c r="L8" s="986">
        <v>1001</v>
      </c>
      <c r="M8" s="986">
        <v>763</v>
      </c>
      <c r="N8" s="995">
        <v>7000</v>
      </c>
    </row>
    <row r="9" spans="1:14" ht="14.4" customHeight="1" x14ac:dyDescent="0.3">
      <c r="A9" s="976" t="s">
        <v>3497</v>
      </c>
      <c r="B9" s="979" t="s">
        <v>4228</v>
      </c>
      <c r="C9" s="985">
        <v>12</v>
      </c>
      <c r="D9" s="986">
        <v>27</v>
      </c>
      <c r="E9" s="986">
        <v>16</v>
      </c>
      <c r="F9" s="990">
        <v>1.3333333333333333</v>
      </c>
      <c r="G9" s="985">
        <v>128.48760000000001</v>
      </c>
      <c r="H9" s="986">
        <v>289.09709999999995</v>
      </c>
      <c r="I9" s="986">
        <v>171.3168</v>
      </c>
      <c r="J9" s="990">
        <v>1.3333333333333333</v>
      </c>
      <c r="K9" s="985">
        <v>24</v>
      </c>
      <c r="L9" s="986">
        <v>54</v>
      </c>
      <c r="M9" s="986">
        <v>32</v>
      </c>
      <c r="N9" s="995">
        <v>2000</v>
      </c>
    </row>
    <row r="10" spans="1:14" ht="14.4" customHeight="1" thickBot="1" x14ac:dyDescent="0.35">
      <c r="A10" s="977" t="s">
        <v>3518</v>
      </c>
      <c r="B10" s="980" t="s">
        <v>4228</v>
      </c>
      <c r="C10" s="987"/>
      <c r="D10" s="988"/>
      <c r="E10" s="988">
        <v>1</v>
      </c>
      <c r="F10" s="991"/>
      <c r="G10" s="987"/>
      <c r="H10" s="988"/>
      <c r="I10" s="988">
        <v>6.0084</v>
      </c>
      <c r="J10" s="991"/>
      <c r="K10" s="987"/>
      <c r="L10" s="988"/>
      <c r="M10" s="988">
        <v>1</v>
      </c>
      <c r="N10" s="996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2018-03-27T13:59:36Z</dcterms:modified>
</cp:coreProperties>
</file>